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PARTAGE\02.WMPR - SAS Groupe WM\3. Marketing\1. Tarifs &amp; Prix\DEVISEURS\"/>
    </mc:Choice>
  </mc:AlternateContent>
  <bookViews>
    <workbookView xWindow="0" yWindow="0" windowWidth="28800" windowHeight="11745"/>
  </bookViews>
  <sheets>
    <sheet name="DEVISEUR - WM PRESTA VITRY LE F" sheetId="2" r:id="rId1"/>
  </sheets>
  <definedNames>
    <definedName name="_xlnm.Print_Area" localSheetId="0">'DEVISEUR - WM PRESTA VITRY LE F'!$A$1:$W$49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2" l="1"/>
  <c r="T16" i="2"/>
  <c r="T15" i="2"/>
  <c r="T14" i="2"/>
  <c r="T13" i="2"/>
  <c r="T12" i="2"/>
  <c r="O18" i="2"/>
  <c r="K18" i="2"/>
  <c r="N39" i="2" l="1"/>
  <c r="N16" i="2" l="1"/>
  <c r="R16" i="2"/>
  <c r="R37" i="2"/>
  <c r="R36" i="2"/>
  <c r="R35" i="2"/>
  <c r="R33" i="2"/>
  <c r="R32" i="2"/>
  <c r="R30" i="2"/>
  <c r="R29" i="2"/>
  <c r="R27" i="2"/>
  <c r="R25" i="2"/>
  <c r="R24" i="2"/>
  <c r="R23" i="2"/>
  <c r="R22" i="2"/>
  <c r="G19" i="2" l="1"/>
  <c r="N35" i="2" l="1"/>
  <c r="N30" i="2"/>
  <c r="N32" i="2" l="1"/>
  <c r="N33" i="2"/>
  <c r="N31" i="2"/>
  <c r="N29" i="2"/>
  <c r="N27" i="2"/>
  <c r="N23" i="2"/>
  <c r="N36" i="2"/>
  <c r="N37" i="2"/>
  <c r="N22" i="2"/>
  <c r="N18" i="2"/>
  <c r="N15" i="2"/>
  <c r="N17" i="2"/>
  <c r="R11" i="2" l="1"/>
  <c r="W37" i="2" l="1"/>
  <c r="W36" i="2"/>
  <c r="W35" i="2"/>
  <c r="W27" i="2"/>
  <c r="W25" i="2"/>
  <c r="W24" i="2"/>
  <c r="W23" i="2"/>
  <c r="W22" i="2"/>
  <c r="W11" i="2"/>
  <c r="W14" i="2"/>
  <c r="W17" i="2"/>
  <c r="W12" i="2"/>
  <c r="U18" i="2"/>
  <c r="W15" i="2"/>
  <c r="G36" i="2"/>
  <c r="D36" i="2"/>
  <c r="G35" i="2"/>
  <c r="D35" i="2"/>
  <c r="G34" i="2"/>
  <c r="D34" i="2"/>
  <c r="G32" i="2"/>
  <c r="D32" i="2"/>
  <c r="G31" i="2"/>
  <c r="D31" i="2"/>
  <c r="G30" i="2"/>
  <c r="D30" i="2"/>
  <c r="G28" i="2"/>
  <c r="D28" i="2"/>
  <c r="G27" i="2"/>
  <c r="D27" i="2"/>
  <c r="G26" i="2"/>
  <c r="D26" i="2"/>
  <c r="G25" i="2"/>
  <c r="D25" i="2"/>
  <c r="E21" i="2"/>
  <c r="G21" i="2" s="1"/>
  <c r="B21" i="2"/>
  <c r="D21" i="2" s="1"/>
  <c r="G20" i="2"/>
  <c r="D20" i="2"/>
  <c r="D19" i="2"/>
  <c r="G18" i="2"/>
  <c r="D18" i="2"/>
  <c r="P18" i="2"/>
  <c r="R18" i="2"/>
  <c r="L18" i="2"/>
  <c r="G17" i="2"/>
  <c r="D17" i="2"/>
  <c r="R17" i="2"/>
  <c r="G16" i="2"/>
  <c r="D16" i="2"/>
  <c r="R15" i="2"/>
  <c r="G15" i="2"/>
  <c r="D15" i="2"/>
  <c r="R14" i="2"/>
  <c r="N14" i="2"/>
  <c r="G14" i="2"/>
  <c r="D14" i="2"/>
  <c r="R13" i="2"/>
  <c r="N13" i="2"/>
  <c r="G13" i="2"/>
  <c r="D13" i="2"/>
  <c r="R12" i="2"/>
  <c r="Q41" i="2" s="1"/>
  <c r="N12" i="2"/>
  <c r="M41" i="2" s="1"/>
  <c r="G12" i="2"/>
  <c r="D12" i="2"/>
  <c r="G11" i="2"/>
  <c r="D11" i="2"/>
  <c r="T18" i="2" l="1"/>
  <c r="W18" i="2" s="1"/>
  <c r="W13" i="2"/>
  <c r="V41" i="2" s="1"/>
  <c r="F41" i="2"/>
</calcChain>
</file>

<file path=xl/sharedStrings.xml><?xml version="1.0" encoding="utf-8"?>
<sst xmlns="http://schemas.openxmlformats.org/spreadsheetml/2006/main" count="123" uniqueCount="96">
  <si>
    <t xml:space="preserve">Prestations Manuelles </t>
  </si>
  <si>
    <t>Prestations Mécaniques</t>
  </si>
  <si>
    <t>Prestations de base</t>
  </si>
  <si>
    <t xml:space="preserve">Chenillard </t>
  </si>
  <si>
    <t>Tracteur</t>
  </si>
  <si>
    <t>Chablis</t>
  </si>
  <si>
    <t>Surface</t>
  </si>
  <si>
    <t>Total</t>
  </si>
  <si>
    <t>Cordon, VDM, Guyot</t>
  </si>
  <si>
    <t>Nb de passage</t>
  </si>
  <si>
    <t>Prétaillage</t>
  </si>
  <si>
    <t>Broyage</t>
  </si>
  <si>
    <t>Ébourgeonnage</t>
  </si>
  <si>
    <t>Baisse des fils</t>
  </si>
  <si>
    <t>Relevage des fils de pied</t>
  </si>
  <si>
    <t>Forfait mécanique / Ha</t>
  </si>
  <si>
    <t>Prestations mécaniques avancées</t>
  </si>
  <si>
    <t>Rognage finition cisaille</t>
  </si>
  <si>
    <t>Forfait manuel / Ha</t>
  </si>
  <si>
    <t>Autres prestations manuelles</t>
  </si>
  <si>
    <t xml:space="preserve"> - Effeuillage en vert</t>
  </si>
  <si>
    <t>Options Taille :</t>
  </si>
  <si>
    <t xml:space="preserve"> - Brûlage des sarments</t>
  </si>
  <si>
    <t xml:space="preserve"> - Sarments coupés à terre</t>
  </si>
  <si>
    <t xml:space="preserve"> - Chelate de fer</t>
  </si>
  <si>
    <t xml:space="preserve"> - Vignes non vendangées</t>
  </si>
  <si>
    <t xml:space="preserve">Travail du sol </t>
  </si>
  <si>
    <t xml:space="preserve"> - Vigne non ébourgeonnées</t>
  </si>
  <si>
    <t>Options Palissage :</t>
  </si>
  <si>
    <t xml:space="preserve"> - Écimage avant palissage</t>
  </si>
  <si>
    <t xml:space="preserve"> - Vignes non ébourgeonnées</t>
  </si>
  <si>
    <t xml:space="preserve"> - Semance</t>
  </si>
  <si>
    <t>Autres travaux :</t>
  </si>
  <si>
    <t>Épandage</t>
  </si>
  <si>
    <t xml:space="preserve"> - Réparation (heure)</t>
  </si>
  <si>
    <t xml:space="preserve"> - Terre ou Craie</t>
  </si>
  <si>
    <t xml:space="preserve"> - Tonte des fourrières</t>
  </si>
  <si>
    <t xml:space="preserve"> - Meulch Craie / Écorce Craie</t>
  </si>
  <si>
    <t xml:space="preserve"> - Écorce</t>
  </si>
  <si>
    <t>Autres travaux</t>
  </si>
  <si>
    <t>Heure</t>
  </si>
  <si>
    <t xml:space="preserve">CHENILLARD : </t>
  </si>
  <si>
    <t>TRACTEUR :</t>
  </si>
  <si>
    <t>Sur devis</t>
  </si>
  <si>
    <t>Travaux au chenillard et tracteur</t>
  </si>
  <si>
    <t>TRAVAUX AU CHENILLARD ET TRACTEUR :</t>
  </si>
  <si>
    <t>Tarif</t>
  </si>
  <si>
    <t>Travaux HVE-VDC / Biocontrôle &amp; autres</t>
  </si>
  <si>
    <r>
      <t>TOTAL PRESTATION MÉCANIQUE</t>
    </r>
    <r>
      <rPr>
        <sz val="14"/>
        <color theme="1"/>
        <rFont val="Arial"/>
        <family val="2"/>
      </rPr>
      <t xml:space="preserve"> (€ HT)</t>
    </r>
  </si>
  <si>
    <t>Vendanges</t>
  </si>
  <si>
    <t>Certification HVE- VDC</t>
  </si>
  <si>
    <t>(7) Fourniture des intrants et consommables par le prestataire et à la charge du client.
(8) En cas de travail combiné inter-rang et sous-rang, application d'une remise de 25% sur ces prestations.</t>
  </si>
  <si>
    <t>WM PRESTA VITRY-LE-FRANÇOIS</t>
  </si>
  <si>
    <r>
      <t>Barème à l'hectare</t>
    </r>
    <r>
      <rPr>
        <sz val="16"/>
        <rFont val="Arial"/>
        <family val="2"/>
      </rPr>
      <t xml:space="preserve"> (€ HT)</t>
    </r>
  </si>
  <si>
    <r>
      <t>Taille complète</t>
    </r>
    <r>
      <rPr>
        <vertAlign val="superscript"/>
        <sz val="16"/>
        <rFont val="Arial"/>
        <family val="2"/>
      </rPr>
      <t>(1)</t>
    </r>
  </si>
  <si>
    <r>
      <t>Épandage engrais localisé</t>
    </r>
    <r>
      <rPr>
        <vertAlign val="superscript"/>
        <sz val="16"/>
        <color theme="1"/>
        <rFont val="Arial"/>
        <family val="2"/>
      </rPr>
      <t>(4)</t>
    </r>
  </si>
  <si>
    <r>
      <t xml:space="preserve">Désherbage Hiver / Printemps localisé </t>
    </r>
    <r>
      <rPr>
        <vertAlign val="superscript"/>
        <sz val="16"/>
        <color theme="1"/>
        <rFont val="Arial"/>
        <family val="2"/>
      </rPr>
      <t xml:space="preserve">(4) </t>
    </r>
  </si>
  <si>
    <r>
      <t xml:space="preserve">Traitements (9T-1AB) </t>
    </r>
    <r>
      <rPr>
        <vertAlign val="superscript"/>
        <sz val="16"/>
        <color theme="1"/>
        <rFont val="Arial"/>
        <family val="2"/>
      </rPr>
      <t>(4) (5) (6)</t>
    </r>
  </si>
  <si>
    <r>
      <t>Chenillard</t>
    </r>
    <r>
      <rPr>
        <sz val="16"/>
        <color theme="1"/>
        <rFont val="Arial"/>
        <family val="2"/>
      </rPr>
      <t xml:space="preserve"> </t>
    </r>
    <r>
      <rPr>
        <vertAlign val="superscript"/>
        <sz val="16"/>
        <color theme="1"/>
        <rFont val="Arial"/>
        <family val="2"/>
      </rPr>
      <t>(7)</t>
    </r>
  </si>
  <si>
    <r>
      <t xml:space="preserve">Tracteur </t>
    </r>
    <r>
      <rPr>
        <vertAlign val="superscript"/>
        <sz val="16"/>
        <color theme="1"/>
        <rFont val="Arial"/>
        <family val="2"/>
      </rPr>
      <t>(7)</t>
    </r>
  </si>
  <si>
    <r>
      <t xml:space="preserve">- Traitements Biocontrôle / ZNT / DSR </t>
    </r>
    <r>
      <rPr>
        <vertAlign val="superscript"/>
        <sz val="16"/>
        <rFont val="Arial"/>
        <family val="2"/>
      </rPr>
      <t>(4) (6)</t>
    </r>
  </si>
  <si>
    <r>
      <t xml:space="preserve"> - Poudrage</t>
    </r>
    <r>
      <rPr>
        <vertAlign val="superscript"/>
        <sz val="16"/>
        <rFont val="Arial"/>
        <family val="2"/>
      </rPr>
      <t>(4)</t>
    </r>
  </si>
  <si>
    <r>
      <t xml:space="preserve"> - Stimulation UV Boost </t>
    </r>
    <r>
      <rPr>
        <vertAlign val="superscript"/>
        <sz val="16"/>
        <rFont val="Arial"/>
        <family val="2"/>
      </rPr>
      <t>(6)</t>
    </r>
  </si>
  <si>
    <r>
      <t xml:space="preserve"> - Désherbage été /</t>
    </r>
    <r>
      <rPr>
        <vertAlign val="superscript"/>
        <sz val="16"/>
        <rFont val="Arial"/>
        <family val="2"/>
      </rPr>
      <t xml:space="preserve"> </t>
    </r>
    <r>
      <rPr>
        <sz val="16"/>
        <rFont val="Arial"/>
        <family val="2"/>
      </rPr>
      <t>Biocontrôle sans IFT</t>
    </r>
    <r>
      <rPr>
        <vertAlign val="superscript"/>
        <sz val="16"/>
        <rFont val="Arial"/>
        <family val="2"/>
      </rPr>
      <t xml:space="preserve"> (4) </t>
    </r>
  </si>
  <si>
    <r>
      <t xml:space="preserve"> - Tonte rang seul</t>
    </r>
    <r>
      <rPr>
        <vertAlign val="superscript"/>
        <sz val="16"/>
        <rFont val="Arial"/>
        <family val="2"/>
      </rPr>
      <t xml:space="preserve"> (8)</t>
    </r>
  </si>
  <si>
    <r>
      <t xml:space="preserve"> - 2</t>
    </r>
    <r>
      <rPr>
        <vertAlign val="superscript"/>
        <sz val="16"/>
        <rFont val="Arial"/>
        <family val="2"/>
      </rPr>
      <t>eme</t>
    </r>
    <r>
      <rPr>
        <sz val="16"/>
        <rFont val="Arial"/>
        <family val="2"/>
      </rPr>
      <t xml:space="preserve"> passage entre-cœur</t>
    </r>
  </si>
  <si>
    <r>
      <t>M</t>
    </r>
    <r>
      <rPr>
        <vertAlign val="superscript"/>
        <sz val="16"/>
        <rFont val="Arial"/>
        <family val="2"/>
      </rPr>
      <t>3</t>
    </r>
  </si>
  <si>
    <r>
      <t xml:space="preserve"> - Sous-rang</t>
    </r>
    <r>
      <rPr>
        <sz val="8"/>
        <rFont val="Arial"/>
        <family val="2"/>
      </rPr>
      <t xml:space="preserve"> (intercep méca / hydro, disques crenelés / émotteurs) </t>
    </r>
    <r>
      <rPr>
        <vertAlign val="superscript"/>
        <sz val="8"/>
        <rFont val="Arial"/>
        <family val="2"/>
      </rPr>
      <t>(8)</t>
    </r>
  </si>
  <si>
    <r>
      <t xml:space="preserve"> - Inter-rang </t>
    </r>
    <r>
      <rPr>
        <sz val="8"/>
        <rFont val="Arial"/>
        <family val="2"/>
      </rPr>
      <t>(charrue, griffe, roto scalp, cover-crop)</t>
    </r>
    <r>
      <rPr>
        <vertAlign val="superscript"/>
        <sz val="8"/>
        <rFont val="Arial"/>
        <family val="2"/>
      </rPr>
      <t xml:space="preserve"> (8)</t>
    </r>
  </si>
  <si>
    <r>
      <t xml:space="preserve"> - Tonte  localisée </t>
    </r>
    <r>
      <rPr>
        <sz val="8"/>
        <rFont val="Arial"/>
        <family val="2"/>
      </rPr>
      <t>(inter-rang et sous-rang)</t>
    </r>
    <r>
      <rPr>
        <sz val="9"/>
        <rFont val="Arial"/>
        <family val="2"/>
      </rPr>
      <t/>
    </r>
  </si>
  <si>
    <r>
      <t xml:space="preserve"> - Désherbage sur tâche </t>
    </r>
    <r>
      <rPr>
        <sz val="12"/>
        <rFont val="Arial"/>
        <family val="2"/>
      </rPr>
      <t>(heure)</t>
    </r>
  </si>
  <si>
    <r>
      <t xml:space="preserve">TOTAL PRESTATION MANUELLE </t>
    </r>
    <r>
      <rPr>
        <sz val="16"/>
        <rFont val="Arial"/>
        <family val="2"/>
      </rPr>
      <t>(€ HT)</t>
    </r>
    <r>
      <rPr>
        <b/>
        <sz val="16"/>
        <rFont val="Arial"/>
        <family val="2"/>
      </rPr>
      <t xml:space="preserve"> :</t>
    </r>
  </si>
  <si>
    <t>Site WM Presta :</t>
  </si>
  <si>
    <r>
      <t>Nom du client :</t>
    </r>
    <r>
      <rPr>
        <sz val="16"/>
        <color theme="1"/>
        <rFont val="Arial"/>
        <family val="2"/>
      </rPr>
      <t xml:space="preserve">   </t>
    </r>
  </si>
  <si>
    <r>
      <t>Date :</t>
    </r>
    <r>
      <rPr>
        <sz val="16"/>
        <color theme="1"/>
        <rFont val="Arial"/>
        <family val="2"/>
      </rPr>
      <t xml:space="preserve">  </t>
    </r>
  </si>
  <si>
    <r>
      <t>M</t>
    </r>
    <r>
      <rPr>
        <vertAlign val="superscript"/>
        <sz val="14"/>
        <rFont val="Arial"/>
        <family val="2"/>
      </rPr>
      <t>3</t>
    </r>
  </si>
  <si>
    <t>Ecimage</t>
  </si>
  <si>
    <t>Rognage</t>
  </si>
  <si>
    <t>1er relevage</t>
  </si>
  <si>
    <t>2eme relevage</t>
  </si>
  <si>
    <t>Effeuillage, cueillette, débardage, 
transport et pressurage, égrenage</t>
  </si>
  <si>
    <t>WM Presta réalise pour vous
toute votre certification HVE - VDC</t>
  </si>
  <si>
    <t>Renseignez-vous !</t>
  </si>
  <si>
    <r>
      <t xml:space="preserve">WM PÉPINIÈRE : </t>
    </r>
    <r>
      <rPr>
        <b/>
        <sz val="14"/>
        <color theme="0"/>
        <rFont val="Arial"/>
        <family val="2"/>
      </rPr>
      <t xml:space="preserve">
vente &amp; gestion du matériel végétal jusque l’entrée en AOC</t>
    </r>
  </si>
  <si>
    <r>
      <rPr>
        <b/>
        <sz val="14"/>
        <color theme="1"/>
        <rFont val="Arial"/>
        <family val="2"/>
      </rPr>
      <t xml:space="preserve">Vente de plants: </t>
    </r>
    <r>
      <rPr>
        <sz val="12"/>
        <color theme="1"/>
        <rFont val="Arial"/>
        <family val="2"/>
      </rPr>
      <t>3 cépages (chardonnay, pinot noir, meunier), 4 porte-greffes (41B, Fercal, 5BB et SO4)</t>
    </r>
  </si>
  <si>
    <r>
      <rPr>
        <b/>
        <sz val="14"/>
        <color theme="1"/>
        <rFont val="Arial"/>
        <family val="2"/>
      </rPr>
      <t>Prestations associées</t>
    </r>
    <r>
      <rPr>
        <sz val="14"/>
        <color theme="1"/>
        <rFont val="Arial"/>
        <family val="2"/>
      </rPr>
      <t xml:space="preserve"> : </t>
    </r>
    <r>
      <rPr>
        <sz val="12"/>
        <color theme="1"/>
        <rFont val="Arial"/>
        <family val="2"/>
      </rPr>
      <t>arrachage, prépa du sol, entreplantation, plantation, suivi jusqu’à l’entrée en production AOC</t>
    </r>
  </si>
  <si>
    <t xml:space="preserve">03.26.54.44.17          contact@wmpresta.fr              www.wmpresta.fr     </t>
  </si>
  <si>
    <r>
      <t xml:space="preserve"> - Mini-pelle : </t>
    </r>
    <r>
      <rPr>
        <sz val="12"/>
        <rFont val="Arial"/>
        <family val="2"/>
      </rPr>
      <t>aménagement VRD, drainage, …</t>
    </r>
  </si>
  <si>
    <t>Tarifs HT - Campagne 2026</t>
  </si>
  <si>
    <t>(1) Préparation au broyage.
(2) Agrafes / ficelles fournies et incluses dans le tarif à l’Ha. Piquet et fil fournis mais à la charge du client.
(3) Suivi des heures conventionnelles.</t>
  </si>
  <si>
    <t>(4) Pour les exploitations certifiées HVE-VDC : facturation à la surface plantée avec majoration du prix de 10% et fourniture de la traçabilité.
(5) Tarification / Ha/passage ou fixe de 36€ pour toutes parcelles &lt; 10ares.
(6) Nombre de passage moyen estimé, ajusté selon le besoin.</t>
  </si>
  <si>
    <r>
      <t xml:space="preserve">APPROVISIONNEMENT : </t>
    </r>
    <r>
      <rPr>
        <b/>
        <sz val="13"/>
        <color rgb="FF04A64B"/>
        <rFont val="Arial"/>
        <family val="2"/>
      </rPr>
      <t xml:space="preserve">WM Presta se charge de l’approvisionnement et facturation des produits nécessaires à vos travaux </t>
    </r>
    <r>
      <rPr>
        <b/>
        <sz val="13"/>
        <color rgb="FF424241"/>
        <rFont val="Arial"/>
        <family val="2"/>
      </rPr>
      <t>: moins de factures (une seule facture de WM Presta avec la prestation et produits associés), maintien des tarifs fournisseurs et pas de risque de rupture des produits.</t>
    </r>
  </si>
  <si>
    <r>
      <t xml:space="preserve">Contactez </t>
    </r>
    <r>
      <rPr>
        <b/>
        <sz val="14"/>
        <color theme="1"/>
        <rFont val="Arial"/>
        <family val="2"/>
      </rPr>
      <t>WM Pépinière</t>
    </r>
  </si>
  <si>
    <r>
      <t>Liage</t>
    </r>
    <r>
      <rPr>
        <vertAlign val="superscript"/>
        <sz val="16"/>
        <rFont val="Arial"/>
        <family val="2"/>
      </rPr>
      <t>(2)</t>
    </r>
    <r>
      <rPr>
        <sz val="9"/>
        <rFont val="Arial"/>
        <family val="2"/>
      </rPr>
      <t xml:space="preserve"> Ficelles incluses</t>
    </r>
  </si>
  <si>
    <r>
      <t>Palissage</t>
    </r>
    <r>
      <rPr>
        <vertAlign val="superscript"/>
        <sz val="16"/>
        <rFont val="Arial"/>
        <family val="2"/>
      </rPr>
      <t>(2) (3)</t>
    </r>
    <r>
      <rPr>
        <sz val="9"/>
        <rFont val="Arial"/>
        <family val="2"/>
      </rPr>
      <t xml:space="preserve"> (70-80h/Ha) Agrafes incluses</t>
    </r>
  </si>
  <si>
    <t>(sur consultation)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</si>
</sst>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0_ ;\-0.00\ "/>
    <numFmt numFmtId="167" formatCode="0_ ;\-0\ "/>
    <numFmt numFmtId="168" formatCode="#,##0.00_ ;\-#,##0.0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4"/>
      <color rgb="FF04A64B"/>
      <name val="Arial"/>
      <family val="2"/>
    </font>
    <font>
      <sz val="11"/>
      <color theme="0"/>
      <name val="Arial"/>
      <family val="2"/>
    </font>
    <font>
      <b/>
      <sz val="16"/>
      <color rgb="FF04A64B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b/>
      <sz val="16"/>
      <color rgb="FF42424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perscript"/>
      <sz val="16"/>
      <color theme="1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vertAlign val="superscript"/>
      <sz val="14"/>
      <name val="Arial"/>
      <family val="2"/>
    </font>
    <font>
      <b/>
      <sz val="11"/>
      <color theme="1"/>
      <name val="Arial"/>
      <family val="2"/>
    </font>
    <font>
      <b/>
      <sz val="13"/>
      <color rgb="FF424241"/>
      <name val="Arial"/>
      <family val="2"/>
    </font>
    <font>
      <b/>
      <sz val="13"/>
      <color rgb="FF04A64B"/>
      <name val="Arial"/>
      <family val="2"/>
    </font>
    <font>
      <b/>
      <sz val="17"/>
      <color rgb="FF04A64B"/>
      <name val="Arial"/>
      <family val="2"/>
    </font>
    <font>
      <sz val="17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4A6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424241"/>
        <bgColor indexed="64"/>
      </patternFill>
    </fill>
  </fills>
  <borders count="6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rgb="FF04A64B"/>
      </top>
      <bottom style="medium">
        <color theme="0"/>
      </bottom>
      <diagonal/>
    </border>
    <border>
      <left/>
      <right/>
      <top style="thick">
        <color rgb="FF04A64B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ck">
        <color rgb="FF04A64B"/>
      </bottom>
      <diagonal/>
    </border>
    <border>
      <left style="medium">
        <color theme="0"/>
      </left>
      <right/>
      <top/>
      <bottom style="thick">
        <color rgb="FF04A64B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thick">
        <color rgb="FF04A64B"/>
      </bottom>
      <diagonal/>
    </border>
    <border>
      <left/>
      <right style="medium">
        <color theme="0"/>
      </right>
      <top style="medium">
        <color theme="0"/>
      </top>
      <bottom style="thick">
        <color rgb="FF04A64B"/>
      </bottom>
      <diagonal/>
    </border>
    <border>
      <left style="thick">
        <color theme="0" tint="-4.9989318521683403E-2"/>
      </left>
      <right/>
      <top/>
      <bottom/>
      <diagonal/>
    </border>
    <border>
      <left/>
      <right style="thick">
        <color theme="0" tint="-4.9989318521683403E-2"/>
      </right>
      <top/>
      <bottom/>
      <diagonal/>
    </border>
    <border>
      <left/>
      <right style="thick">
        <color theme="0" tint="-4.9989318521683403E-2"/>
      </right>
      <top style="thick">
        <color rgb="FF04A64B"/>
      </top>
      <bottom style="medium">
        <color theme="0"/>
      </bottom>
      <diagonal/>
    </border>
    <border>
      <left/>
      <right style="thick">
        <color theme="0" tint="-4.9989318521683403E-2"/>
      </right>
      <top style="medium">
        <color theme="0"/>
      </top>
      <bottom style="medium">
        <color theme="0"/>
      </bottom>
      <diagonal/>
    </border>
    <border>
      <left style="medium">
        <color rgb="FF424241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/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medium">
        <color rgb="FF424241"/>
      </right>
      <top style="medium">
        <color rgb="FF424241"/>
      </top>
      <bottom style="medium">
        <color rgb="FF424241"/>
      </bottom>
      <diagonal/>
    </border>
    <border>
      <left style="medium">
        <color rgb="FF424241"/>
      </left>
      <right/>
      <top style="medium">
        <color rgb="FF424241"/>
      </top>
      <bottom style="medium">
        <color rgb="FF424241"/>
      </bottom>
      <diagonal/>
    </border>
    <border>
      <left/>
      <right/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thin">
        <color rgb="FF04A64B"/>
      </right>
      <top style="medium">
        <color rgb="FF04A64B"/>
      </top>
      <bottom style="medium">
        <color rgb="FF04A64B"/>
      </bottom>
      <diagonal/>
    </border>
    <border>
      <left style="medium">
        <color rgb="FF424241"/>
      </left>
      <right style="thin">
        <color rgb="FF424241"/>
      </right>
      <top style="medium">
        <color rgb="FF424241"/>
      </top>
      <bottom style="medium">
        <color rgb="FF424241"/>
      </bottom>
      <diagonal/>
    </border>
    <border>
      <left style="thin">
        <color rgb="FF424241"/>
      </left>
      <right/>
      <top style="medium">
        <color rgb="FF424241"/>
      </top>
      <bottom style="medium">
        <color rgb="FF424241"/>
      </bottom>
      <diagonal/>
    </border>
    <border>
      <left/>
      <right style="thin">
        <color rgb="FF424241"/>
      </right>
      <top style="medium">
        <color rgb="FF424241"/>
      </top>
      <bottom style="medium">
        <color rgb="FF424241"/>
      </bottom>
      <diagonal/>
    </border>
    <border>
      <left/>
      <right style="medium">
        <color rgb="FF424241"/>
      </right>
      <top style="medium">
        <color rgb="FF424241"/>
      </top>
      <bottom style="medium">
        <color rgb="FF424241"/>
      </bottom>
      <diagonal/>
    </border>
    <border>
      <left style="medium">
        <color theme="0"/>
      </left>
      <right/>
      <top style="thin">
        <color rgb="FF424241"/>
      </top>
      <bottom/>
      <diagonal/>
    </border>
    <border>
      <left style="medium">
        <color theme="0"/>
      </left>
      <right style="medium">
        <color theme="0"/>
      </right>
      <top style="thin">
        <color rgb="FF424241"/>
      </top>
      <bottom/>
      <diagonal/>
    </border>
    <border>
      <left style="medium">
        <color theme="0"/>
      </left>
      <right style="medium">
        <color theme="0"/>
      </right>
      <top style="thin">
        <color rgb="FF424241"/>
      </top>
      <bottom style="medium">
        <color theme="0"/>
      </bottom>
      <diagonal/>
    </border>
    <border>
      <left style="medium">
        <color theme="0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thick">
        <color theme="0"/>
      </left>
      <right/>
      <top/>
      <bottom style="thick">
        <color rgb="FF04A64B"/>
      </bottom>
      <diagonal/>
    </border>
    <border>
      <left style="thick">
        <color theme="0"/>
      </left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medium">
        <color theme="0"/>
      </right>
      <top style="thin">
        <color rgb="FF424241"/>
      </top>
      <bottom/>
      <diagonal/>
    </border>
    <border>
      <left/>
      <right style="thick">
        <color theme="0"/>
      </right>
      <top/>
      <bottom style="thick">
        <color rgb="FF04A64B"/>
      </bottom>
      <diagonal/>
    </border>
    <border>
      <left style="medium">
        <color theme="0"/>
      </left>
      <right style="thick">
        <color theme="0"/>
      </right>
      <top style="thick">
        <color rgb="FF04A64B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thin">
        <color rgb="FF424241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rgb="FF424241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n">
        <color rgb="FF424241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rgb="FF04A64B"/>
      </bottom>
      <diagonal/>
    </border>
    <border>
      <left/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thick">
        <color theme="0" tint="-4.9989318521683403E-2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04A64B"/>
      </left>
      <right/>
      <top style="medium">
        <color rgb="FF04A64B"/>
      </top>
      <bottom style="medium">
        <color rgb="FF04A64B"/>
      </bottom>
      <diagonal/>
    </border>
    <border>
      <left/>
      <right/>
      <top style="medium">
        <color rgb="FF04A64B"/>
      </top>
      <bottom style="medium">
        <color rgb="FF04A64B"/>
      </bottom>
      <diagonal/>
    </border>
    <border>
      <left/>
      <right style="thin">
        <color rgb="FF04A64B"/>
      </right>
      <top style="medium">
        <color rgb="FF04A64B"/>
      </top>
      <bottom style="medium">
        <color rgb="FF04A64B"/>
      </bottom>
      <diagonal/>
    </border>
    <border>
      <left/>
      <right style="medium">
        <color rgb="FF04A64B"/>
      </right>
      <top style="medium">
        <color rgb="FF04A64B"/>
      </top>
      <bottom style="medium">
        <color rgb="FF04A64B"/>
      </bottom>
      <diagonal/>
    </border>
    <border>
      <left style="thick">
        <color theme="0" tint="-4.9989318521683403E-2"/>
      </left>
      <right/>
      <top style="medium">
        <color theme="0"/>
      </top>
      <bottom style="thick">
        <color rgb="FF04A64B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15" fillId="7" borderId="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18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center"/>
    </xf>
    <xf numFmtId="0" fontId="13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20" fillId="7" borderId="0" xfId="0" applyFont="1" applyFill="1" applyBorder="1" applyAlignment="1">
      <alignment vertical="center"/>
    </xf>
    <xf numFmtId="0" fontId="18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5" fillId="7" borderId="0" xfId="0" applyFont="1" applyFill="1" applyAlignment="1">
      <alignment horizontal="right" vertical="center"/>
    </xf>
    <xf numFmtId="0" fontId="4" fillId="7" borderId="8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8" fillId="7" borderId="0" xfId="0" applyFont="1" applyFill="1" applyAlignment="1">
      <alignment vertical="center" wrapText="1"/>
    </xf>
    <xf numFmtId="0" fontId="5" fillId="4" borderId="24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vertical="center"/>
    </xf>
    <xf numFmtId="0" fontId="25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0" fontId="25" fillId="7" borderId="13" xfId="0" applyFont="1" applyFill="1" applyBorder="1" applyAlignment="1">
      <alignment horizontal="center" vertical="center"/>
    </xf>
    <xf numFmtId="0" fontId="25" fillId="7" borderId="0" xfId="0" applyFont="1" applyFill="1" applyAlignment="1">
      <alignment vertical="center"/>
    </xf>
    <xf numFmtId="0" fontId="26" fillId="6" borderId="4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4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center"/>
    </xf>
    <xf numFmtId="164" fontId="25" fillId="3" borderId="37" xfId="1" applyNumberFormat="1" applyFont="1" applyFill="1" applyBorder="1" applyAlignment="1">
      <alignment vertical="center"/>
    </xf>
    <xf numFmtId="2" fontId="21" fillId="3" borderId="1" xfId="0" applyNumberFormat="1" applyFont="1" applyFill="1" applyBorder="1" applyAlignment="1">
      <alignment vertical="center" wrapText="1"/>
    </xf>
    <xf numFmtId="164" fontId="25" fillId="3" borderId="42" xfId="0" applyNumberFormat="1" applyFont="1" applyFill="1" applyBorder="1" applyAlignment="1">
      <alignment vertical="center"/>
    </xf>
    <xf numFmtId="164" fontId="25" fillId="3" borderId="6" xfId="0" applyNumberFormat="1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left" vertical="center"/>
    </xf>
    <xf numFmtId="164" fontId="25" fillId="8" borderId="37" xfId="1" applyNumberFormat="1" applyFont="1" applyFill="1" applyBorder="1" applyAlignment="1">
      <alignment vertical="center"/>
    </xf>
    <xf numFmtId="0" fontId="25" fillId="8" borderId="1" xfId="0" applyFont="1" applyFill="1" applyBorder="1" applyAlignment="1">
      <alignment horizontal="center" vertical="center" wrapText="1"/>
    </xf>
    <xf numFmtId="164" fontId="25" fillId="8" borderId="1" xfId="0" applyNumberFormat="1" applyFont="1" applyFill="1" applyBorder="1" applyAlignment="1">
      <alignment vertical="center"/>
    </xf>
    <xf numFmtId="164" fontId="25" fillId="8" borderId="1" xfId="1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166" fontId="25" fillId="3" borderId="1" xfId="0" applyNumberFormat="1" applyFont="1" applyFill="1" applyBorder="1" applyAlignment="1">
      <alignment vertical="center"/>
    </xf>
    <xf numFmtId="164" fontId="25" fillId="3" borderId="1" xfId="1" applyNumberFormat="1" applyFont="1" applyFill="1" applyBorder="1" applyAlignment="1">
      <alignment vertical="center"/>
    </xf>
    <xf numFmtId="164" fontId="25" fillId="3" borderId="1" xfId="0" applyNumberFormat="1" applyFont="1" applyFill="1" applyBorder="1" applyAlignment="1">
      <alignment vertical="center"/>
    </xf>
    <xf numFmtId="2" fontId="25" fillId="3" borderId="1" xfId="0" applyNumberFormat="1" applyFont="1" applyFill="1" applyBorder="1" applyAlignment="1">
      <alignment vertical="center"/>
    </xf>
    <xf numFmtId="0" fontId="25" fillId="7" borderId="0" xfId="0" applyFont="1" applyFill="1" applyBorder="1" applyAlignment="1">
      <alignment vertical="center"/>
    </xf>
    <xf numFmtId="164" fontId="25" fillId="3" borderId="38" xfId="1" applyNumberFormat="1" applyFont="1" applyFill="1" applyBorder="1" applyAlignment="1">
      <alignment vertical="center"/>
    </xf>
    <xf numFmtId="0" fontId="25" fillId="3" borderId="3" xfId="0" applyFont="1" applyFill="1" applyBorder="1" applyAlignment="1">
      <alignment horizontal="center" vertical="center"/>
    </xf>
    <xf numFmtId="166" fontId="25" fillId="3" borderId="3" xfId="0" applyNumberFormat="1" applyFont="1" applyFill="1" applyBorder="1" applyAlignment="1">
      <alignment vertical="center"/>
    </xf>
    <xf numFmtId="164" fontId="25" fillId="3" borderId="3" xfId="1" applyNumberFormat="1" applyFont="1" applyFill="1" applyBorder="1" applyAlignment="1">
      <alignment vertical="center"/>
    </xf>
    <xf numFmtId="164" fontId="25" fillId="3" borderId="3" xfId="1" applyNumberFormat="1" applyFont="1" applyFill="1" applyBorder="1" applyAlignment="1">
      <alignment horizontal="center" vertical="center"/>
    </xf>
    <xf numFmtId="164" fontId="25" fillId="3" borderId="3" xfId="0" applyNumberFormat="1" applyFont="1" applyFill="1" applyBorder="1" applyAlignment="1">
      <alignment vertical="center"/>
    </xf>
    <xf numFmtId="0" fontId="26" fillId="4" borderId="46" xfId="0" applyFont="1" applyFill="1" applyBorder="1" applyAlignment="1">
      <alignment horizontal="left" vertical="center"/>
    </xf>
    <xf numFmtId="164" fontId="25" fillId="4" borderId="47" xfId="1" applyNumberFormat="1" applyFont="1" applyFill="1" applyBorder="1" applyAlignment="1">
      <alignment vertical="center"/>
    </xf>
    <xf numFmtId="0" fontId="25" fillId="4" borderId="33" xfId="0" applyFont="1" applyFill="1" applyBorder="1" applyAlignment="1">
      <alignment horizontal="center" vertical="center"/>
    </xf>
    <xf numFmtId="166" fontId="25" fillId="4" borderId="33" xfId="0" applyNumberFormat="1" applyFont="1" applyFill="1" applyBorder="1" applyAlignment="1">
      <alignment vertical="center"/>
    </xf>
    <xf numFmtId="164" fontId="25" fillId="4" borderId="33" xfId="1" applyNumberFormat="1" applyFont="1" applyFill="1" applyBorder="1" applyAlignment="1">
      <alignment vertical="center"/>
    </xf>
    <xf numFmtId="164" fontId="25" fillId="4" borderId="33" xfId="0" applyNumberFormat="1" applyFont="1" applyFill="1" applyBorder="1" applyAlignment="1">
      <alignment vertical="center"/>
    </xf>
    <xf numFmtId="0" fontId="21" fillId="7" borderId="0" xfId="0" applyFont="1" applyFill="1" applyBorder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7" fillId="3" borderId="11" xfId="0" applyFont="1" applyFill="1" applyBorder="1" applyAlignment="1">
      <alignment horizontal="left" vertical="center"/>
    </xf>
    <xf numFmtId="2" fontId="25" fillId="3" borderId="3" xfId="0" applyNumberFormat="1" applyFont="1" applyFill="1" applyBorder="1" applyAlignment="1">
      <alignment vertical="center"/>
    </xf>
    <xf numFmtId="164" fontId="25" fillId="3" borderId="43" xfId="0" applyNumberFormat="1" applyFont="1" applyFill="1" applyBorder="1" applyAlignment="1">
      <alignment vertical="center"/>
    </xf>
    <xf numFmtId="164" fontId="25" fillId="3" borderId="11" xfId="0" applyNumberFormat="1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left" vertical="center"/>
    </xf>
    <xf numFmtId="164" fontId="25" fillId="4" borderId="39" xfId="1" applyNumberFormat="1" applyFont="1" applyFill="1" applyBorder="1" applyAlignment="1">
      <alignment vertical="center"/>
    </xf>
    <xf numFmtId="2" fontId="25" fillId="4" borderId="32" xfId="0" applyNumberFormat="1" applyFont="1" applyFill="1" applyBorder="1" applyAlignment="1">
      <alignment vertical="center"/>
    </xf>
    <xf numFmtId="164" fontId="25" fillId="4" borderId="44" xfId="0" applyNumberFormat="1" applyFont="1" applyFill="1" applyBorder="1" applyAlignment="1">
      <alignment vertical="center"/>
    </xf>
    <xf numFmtId="164" fontId="25" fillId="4" borderId="31" xfId="0" applyNumberFormat="1" applyFont="1" applyFill="1" applyBorder="1" applyAlignment="1">
      <alignment vertical="center"/>
    </xf>
    <xf numFmtId="0" fontId="27" fillId="7" borderId="0" xfId="0" applyFont="1" applyFill="1" applyBorder="1" applyAlignment="1">
      <alignment vertical="center"/>
    </xf>
    <xf numFmtId="0" fontId="25" fillId="7" borderId="17" xfId="0" applyFont="1" applyFill="1" applyBorder="1" applyAlignment="1">
      <alignment vertical="center"/>
    </xf>
    <xf numFmtId="0" fontId="25" fillId="7" borderId="16" xfId="0" applyFont="1" applyFill="1" applyBorder="1" applyAlignment="1">
      <alignment vertical="center"/>
    </xf>
    <xf numFmtId="0" fontId="27" fillId="3" borderId="6" xfId="0" quotePrefix="1" applyFont="1" applyFill="1" applyBorder="1" applyAlignment="1">
      <alignment horizontal="left" vertical="center"/>
    </xf>
    <xf numFmtId="164" fontId="25" fillId="3" borderId="6" xfId="0" applyNumberFormat="1" applyFont="1" applyFill="1" applyBorder="1" applyAlignment="1">
      <alignment vertical="center"/>
    </xf>
    <xf numFmtId="0" fontId="25" fillId="7" borderId="16" xfId="0" applyFont="1" applyFill="1" applyBorder="1" applyAlignment="1">
      <alignment horizontal="center" vertical="center"/>
    </xf>
    <xf numFmtId="0" fontId="27" fillId="7" borderId="0" xfId="0" applyFont="1" applyFill="1" applyAlignment="1">
      <alignment vertical="center"/>
    </xf>
    <xf numFmtId="164" fontId="25" fillId="7" borderId="0" xfId="1" applyNumberFormat="1" applyFont="1" applyFill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7" fillId="3" borderId="1" xfId="1" applyNumberFormat="1" applyFont="1" applyFill="1" applyBorder="1" applyAlignment="1">
      <alignment vertical="center"/>
    </xf>
    <xf numFmtId="0" fontId="26" fillId="3" borderId="50" xfId="0" applyFont="1" applyFill="1" applyBorder="1" applyAlignment="1">
      <alignment vertical="center"/>
    </xf>
    <xf numFmtId="0" fontId="26" fillId="3" borderId="7" xfId="0" applyFont="1" applyFill="1" applyBorder="1" applyAlignment="1">
      <alignment vertical="center"/>
    </xf>
    <xf numFmtId="0" fontId="26" fillId="3" borderId="5" xfId="0" applyFont="1" applyFill="1" applyBorder="1" applyAlignment="1">
      <alignment vertical="center"/>
    </xf>
    <xf numFmtId="0" fontId="26" fillId="3" borderId="49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left" vertical="center"/>
    </xf>
    <xf numFmtId="167" fontId="25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51" xfId="0" applyFont="1" applyFill="1" applyBorder="1" applyAlignment="1">
      <alignment vertical="center"/>
    </xf>
    <xf numFmtId="164" fontId="6" fillId="8" borderId="37" xfId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vertical="center"/>
    </xf>
    <xf numFmtId="164" fontId="6" fillId="8" borderId="1" xfId="1" applyNumberFormat="1" applyFont="1" applyFill="1" applyBorder="1" applyAlignment="1">
      <alignment vertical="center"/>
    </xf>
    <xf numFmtId="0" fontId="27" fillId="7" borderId="0" xfId="0" applyFont="1" applyFill="1" applyBorder="1" applyAlignment="1">
      <alignment horizontal="left" vertical="center"/>
    </xf>
    <xf numFmtId="164" fontId="25" fillId="7" borderId="0" xfId="1" applyNumberFormat="1" applyFont="1" applyFill="1" applyBorder="1" applyAlignment="1">
      <alignment vertical="center"/>
    </xf>
    <xf numFmtId="166" fontId="25" fillId="7" borderId="0" xfId="0" applyNumberFormat="1" applyFont="1" applyFill="1" applyBorder="1" applyAlignment="1">
      <alignment vertical="center"/>
    </xf>
    <xf numFmtId="167" fontId="25" fillId="7" borderId="0" xfId="0" applyNumberFormat="1" applyFont="1" applyFill="1" applyBorder="1" applyAlignment="1">
      <alignment vertical="center"/>
    </xf>
    <xf numFmtId="164" fontId="25" fillId="7" borderId="0" xfId="0" applyNumberFormat="1" applyFont="1" applyFill="1" applyBorder="1" applyAlignment="1">
      <alignment vertical="center"/>
    </xf>
    <xf numFmtId="0" fontId="27" fillId="3" borderId="7" xfId="0" applyFont="1" applyFill="1" applyBorder="1" applyAlignment="1">
      <alignment horizontal="left"/>
    </xf>
    <xf numFmtId="0" fontId="27" fillId="3" borderId="45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vertical="center"/>
    </xf>
    <xf numFmtId="0" fontId="7" fillId="9" borderId="2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vertical="center"/>
    </xf>
    <xf numFmtId="0" fontId="36" fillId="7" borderId="57" xfId="0" applyFont="1" applyFill="1" applyBorder="1" applyAlignment="1">
      <alignment vertical="center"/>
    </xf>
    <xf numFmtId="0" fontId="26" fillId="7" borderId="14" xfId="0" applyFont="1" applyFill="1" applyBorder="1" applyAlignment="1">
      <alignment vertical="center"/>
    </xf>
    <xf numFmtId="0" fontId="26" fillId="7" borderId="15" xfId="0" applyFont="1" applyFill="1" applyBorder="1" applyAlignment="1">
      <alignment vertical="center"/>
    </xf>
    <xf numFmtId="0" fontId="37" fillId="7" borderId="0" xfId="0" applyFont="1" applyFill="1" applyAlignment="1">
      <alignment vertical="center"/>
    </xf>
    <xf numFmtId="0" fontId="27" fillId="3" borderId="58" xfId="0" applyFont="1" applyFill="1" applyBorder="1" applyAlignment="1">
      <alignment horizontal="left"/>
    </xf>
    <xf numFmtId="164" fontId="25" fillId="3" borderId="59" xfId="1" applyNumberFormat="1" applyFont="1" applyFill="1" applyBorder="1" applyAlignment="1">
      <alignment vertical="center"/>
    </xf>
    <xf numFmtId="0" fontId="25" fillId="3" borderId="60" xfId="0" applyFont="1" applyFill="1" applyBorder="1" applyAlignment="1">
      <alignment horizontal="center" vertical="center"/>
    </xf>
    <xf numFmtId="167" fontId="25" fillId="3" borderId="60" xfId="0" applyNumberFormat="1" applyFont="1" applyFill="1" applyBorder="1" applyAlignment="1">
      <alignment vertical="center"/>
    </xf>
    <xf numFmtId="164" fontId="25" fillId="3" borderId="60" xfId="1" applyNumberFormat="1" applyFont="1" applyFill="1" applyBorder="1" applyAlignment="1">
      <alignment vertical="center"/>
    </xf>
    <xf numFmtId="164" fontId="25" fillId="8" borderId="59" xfId="1" applyNumberFormat="1" applyFont="1" applyFill="1" applyBorder="1" applyAlignment="1">
      <alignment vertical="center"/>
    </xf>
    <xf numFmtId="167" fontId="25" fillId="8" borderId="1" xfId="0" applyNumberFormat="1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6" fillId="6" borderId="48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38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165" fontId="17" fillId="4" borderId="34" xfId="1" applyNumberFormat="1" applyFont="1" applyFill="1" applyBorder="1" applyAlignment="1">
      <alignment horizontal="center" vertical="center"/>
    </xf>
    <xf numFmtId="165" fontId="17" fillId="4" borderId="23" xfId="1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165" fontId="6" fillId="4" borderId="34" xfId="1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0" fontId="18" fillId="7" borderId="0" xfId="0" applyFont="1" applyFill="1" applyAlignment="1">
      <alignment horizontal="left" vertical="center" wrapText="1"/>
    </xf>
    <xf numFmtId="0" fontId="17" fillId="7" borderId="28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top" wrapText="1"/>
    </xf>
    <xf numFmtId="0" fontId="23" fillId="7" borderId="53" xfId="0" applyFont="1" applyFill="1" applyBorder="1" applyAlignment="1">
      <alignment horizontal="center" vertical="center" wrapText="1"/>
    </xf>
    <xf numFmtId="0" fontId="23" fillId="7" borderId="54" xfId="0" applyFont="1" applyFill="1" applyBorder="1" applyAlignment="1">
      <alignment horizontal="center" vertical="center" wrapText="1"/>
    </xf>
    <xf numFmtId="0" fontId="23" fillId="7" borderId="55" xfId="0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center" vertical="center" wrapText="1"/>
    </xf>
    <xf numFmtId="0" fontId="34" fillId="7" borderId="0" xfId="0" applyFont="1" applyFill="1" applyBorder="1" applyAlignment="1">
      <alignment horizontal="left" vertical="top" wrapText="1"/>
    </xf>
    <xf numFmtId="0" fontId="17" fillId="7" borderId="29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6" fillId="6" borderId="37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40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left" vertical="center"/>
    </xf>
    <xf numFmtId="0" fontId="6" fillId="7" borderId="28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left" vertical="center" wrapText="1"/>
    </xf>
    <xf numFmtId="0" fontId="38" fillId="3" borderId="1" xfId="0" applyFont="1" applyFill="1" applyBorder="1" applyAlignment="1">
      <alignment horizontal="center" vertical="center"/>
    </xf>
    <xf numFmtId="0" fontId="26" fillId="3" borderId="4" xfId="0" quotePrefix="1" applyFont="1" applyFill="1" applyBorder="1" applyAlignment="1">
      <alignment vertical="center"/>
    </xf>
    <xf numFmtId="0" fontId="26" fillId="3" borderId="5" xfId="0" quotePrefix="1" applyFont="1" applyFill="1" applyBorder="1" applyAlignment="1">
      <alignment vertical="center"/>
    </xf>
    <xf numFmtId="0" fontId="26" fillId="3" borderId="18" xfId="0" quotePrefix="1" applyFont="1" applyFill="1" applyBorder="1" applyAlignment="1">
      <alignment vertical="center"/>
    </xf>
    <xf numFmtId="0" fontId="26" fillId="3" borderId="6" xfId="0" quotePrefix="1" applyFont="1" applyFill="1" applyBorder="1" applyAlignment="1">
      <alignment vertical="center"/>
    </xf>
    <xf numFmtId="0" fontId="26" fillId="3" borderId="7" xfId="0" quotePrefix="1" applyFont="1" applyFill="1" applyBorder="1" applyAlignment="1">
      <alignment vertical="center"/>
    </xf>
    <xf numFmtId="0" fontId="26" fillId="3" borderId="19" xfId="0" quotePrefix="1" applyFont="1" applyFill="1" applyBorder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3" borderId="19" xfId="0" applyFont="1" applyFill="1" applyBorder="1" applyAlignment="1">
      <alignment vertical="center"/>
    </xf>
    <xf numFmtId="164" fontId="21" fillId="3" borderId="4" xfId="1" applyNumberFormat="1" applyFont="1" applyFill="1" applyBorder="1" applyAlignment="1">
      <alignment vertical="center"/>
    </xf>
    <xf numFmtId="164" fontId="21" fillId="3" borderId="5" xfId="1" applyNumberFormat="1" applyFont="1" applyFill="1" applyBorder="1" applyAlignment="1">
      <alignment vertical="center"/>
    </xf>
    <xf numFmtId="164" fontId="21" fillId="3" borderId="49" xfId="1" applyNumberFormat="1" applyFont="1" applyFill="1" applyBorder="1" applyAlignment="1">
      <alignment vertical="center"/>
    </xf>
    <xf numFmtId="164" fontId="25" fillId="3" borderId="6" xfId="1" applyNumberFormat="1" applyFont="1" applyFill="1" applyBorder="1" applyAlignment="1">
      <alignment vertical="center"/>
    </xf>
    <xf numFmtId="164" fontId="25" fillId="3" borderId="7" xfId="1" applyNumberFormat="1" applyFont="1" applyFill="1" applyBorder="1" applyAlignment="1">
      <alignment vertical="center"/>
    </xf>
    <xf numFmtId="164" fontId="25" fillId="3" borderId="51" xfId="1" applyNumberFormat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424241"/>
      <color rgb="FF04A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0</xdr:row>
      <xdr:rowOff>176893</xdr:rowOff>
    </xdr:from>
    <xdr:to>
      <xdr:col>0</xdr:col>
      <xdr:colOff>2388671</xdr:colOff>
      <xdr:row>4</xdr:row>
      <xdr:rowOff>155199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176893"/>
          <a:ext cx="2170957" cy="109409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122464</xdr:rowOff>
    </xdr:from>
    <xdr:to>
      <xdr:col>17</xdr:col>
      <xdr:colOff>951992</xdr:colOff>
      <xdr:row>4</xdr:row>
      <xdr:rowOff>68035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01750" y="122464"/>
          <a:ext cx="6544527" cy="106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49"/>
  <sheetViews>
    <sheetView tabSelected="1" view="pageBreakPreview" zoomScale="70" zoomScaleNormal="70" zoomScaleSheetLayoutView="70" zoomScalePageLayoutView="70" workbookViewId="0">
      <selection activeCell="C28" sqref="C28"/>
    </sheetView>
  </sheetViews>
  <sheetFormatPr baseColWidth="10" defaultRowHeight="14.25" outlineLevelCol="1" x14ac:dyDescent="0.25"/>
  <cols>
    <col min="1" max="1" width="40.5703125" style="14" customWidth="1"/>
    <col min="2" max="2" width="15.5703125" style="12" customWidth="1"/>
    <col min="3" max="3" width="13.42578125" style="12" customWidth="1"/>
    <col min="4" max="4" width="16.42578125" style="12" customWidth="1"/>
    <col min="5" max="5" width="15.5703125" style="12" customWidth="1"/>
    <col min="6" max="6" width="13.42578125" style="12" customWidth="1"/>
    <col min="7" max="7" width="16.42578125" style="12" customWidth="1"/>
    <col min="8" max="9" width="4" style="12" customWidth="1"/>
    <col min="10" max="10" width="57.7109375" style="12" customWidth="1"/>
    <col min="11" max="13" width="13.42578125" style="9" customWidth="1"/>
    <col min="14" max="14" width="16.42578125" style="9" customWidth="1"/>
    <col min="15" max="17" width="13.42578125" style="9" customWidth="1"/>
    <col min="18" max="18" width="16.42578125" style="9" customWidth="1"/>
    <col min="19" max="19" width="1.28515625" style="12" customWidth="1"/>
    <col min="20" max="20" width="14.85546875" style="12" hidden="1" customWidth="1" outlineLevel="1"/>
    <col min="21" max="23" width="11.42578125" style="12" hidden="1" customWidth="1" outlineLevel="1"/>
    <col min="24" max="24" width="11.42578125" style="12" collapsed="1"/>
    <col min="25" max="16384" width="11.42578125" style="12"/>
  </cols>
  <sheetData>
    <row r="1" spans="1:23" ht="26.25" x14ac:dyDescent="0.25">
      <c r="A1" s="161" t="s">
        <v>88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23" ht="20.25" x14ac:dyDescent="0.25">
      <c r="A2" s="165" t="s">
        <v>52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23" ht="20.25" x14ac:dyDescent="0.25">
      <c r="A3" s="27"/>
      <c r="B3" s="15"/>
      <c r="C3" s="100" t="s">
        <v>72</v>
      </c>
      <c r="D3" s="28"/>
      <c r="E3" s="123" t="s">
        <v>52</v>
      </c>
      <c r="F3" s="29"/>
      <c r="G3" s="29"/>
      <c r="H3" s="29"/>
      <c r="I3" s="29"/>
    </row>
    <row r="4" spans="1:23" ht="20.25" x14ac:dyDescent="0.25">
      <c r="A4" s="27"/>
      <c r="B4" s="15"/>
      <c r="C4" s="100" t="s">
        <v>73</v>
      </c>
      <c r="D4" s="28"/>
      <c r="E4" s="169"/>
      <c r="F4" s="169"/>
      <c r="G4" s="169"/>
      <c r="H4" s="169"/>
      <c r="I4" s="169"/>
    </row>
    <row r="5" spans="1:23" ht="20.25" x14ac:dyDescent="0.25">
      <c r="A5" s="27"/>
      <c r="B5" s="15"/>
      <c r="C5" s="100" t="s">
        <v>74</v>
      </c>
      <c r="D5" s="28"/>
      <c r="E5" s="169"/>
      <c r="F5" s="169"/>
      <c r="G5" s="169"/>
      <c r="H5" s="169"/>
      <c r="I5" s="169"/>
    </row>
    <row r="6" spans="1:23" x14ac:dyDescent="0.25">
      <c r="A6" s="27"/>
      <c r="B6" s="15"/>
    </row>
    <row r="7" spans="1:23" ht="24.75" customHeight="1" thickBot="1" x14ac:dyDescent="0.3">
      <c r="A7" s="1" t="s">
        <v>0</v>
      </c>
      <c r="B7" s="2"/>
      <c r="C7" s="2"/>
      <c r="D7" s="2"/>
      <c r="E7" s="2"/>
      <c r="F7" s="2"/>
      <c r="G7" s="2"/>
      <c r="H7" s="6"/>
      <c r="I7" s="6"/>
      <c r="J7" s="1" t="s">
        <v>1</v>
      </c>
      <c r="K7" s="4"/>
      <c r="L7" s="4"/>
      <c r="M7" s="162"/>
      <c r="N7" s="162"/>
      <c r="O7" s="162"/>
      <c r="P7" s="162"/>
      <c r="Q7" s="4"/>
      <c r="R7" s="3"/>
      <c r="S7" s="26"/>
      <c r="T7" s="3"/>
      <c r="U7" s="3"/>
      <c r="V7" s="3"/>
      <c r="W7" s="3"/>
    </row>
    <row r="8" spans="1:23" ht="15" customHeight="1" thickBot="1" x14ac:dyDescent="0.3">
      <c r="A8" s="11"/>
      <c r="B8" s="11"/>
      <c r="C8" s="11"/>
      <c r="D8" s="11"/>
      <c r="E8" s="11"/>
      <c r="F8" s="11"/>
      <c r="G8" s="11"/>
      <c r="H8" s="24"/>
      <c r="I8" s="25"/>
      <c r="J8" s="5"/>
      <c r="K8" s="7"/>
      <c r="L8" s="7"/>
      <c r="M8" s="8"/>
      <c r="N8" s="8"/>
      <c r="O8" s="8"/>
      <c r="P8" s="8"/>
      <c r="Q8" s="8"/>
    </row>
    <row r="9" spans="1:23" s="37" customFormat="1" ht="22.5" customHeight="1" thickBot="1" x14ac:dyDescent="0.3">
      <c r="A9" s="33" t="s">
        <v>2</v>
      </c>
      <c r="B9" s="166" t="s">
        <v>5</v>
      </c>
      <c r="C9" s="167"/>
      <c r="D9" s="168"/>
      <c r="E9" s="166" t="s">
        <v>8</v>
      </c>
      <c r="F9" s="167"/>
      <c r="G9" s="167"/>
      <c r="H9" s="34"/>
      <c r="I9" s="35"/>
      <c r="J9" s="35" t="s">
        <v>2</v>
      </c>
      <c r="K9" s="163" t="s">
        <v>3</v>
      </c>
      <c r="L9" s="164"/>
      <c r="M9" s="164"/>
      <c r="N9" s="164"/>
      <c r="O9" s="163" t="s">
        <v>4</v>
      </c>
      <c r="P9" s="164"/>
      <c r="Q9" s="164"/>
      <c r="R9" s="164"/>
      <c r="S9" s="36"/>
      <c r="T9" s="164" t="s">
        <v>44</v>
      </c>
      <c r="U9" s="164"/>
      <c r="V9" s="164"/>
      <c r="W9" s="164"/>
    </row>
    <row r="10" spans="1:23" s="37" customFormat="1" ht="37.5" customHeight="1" thickTop="1" thickBot="1" x14ac:dyDescent="0.3">
      <c r="A10" s="38" t="s">
        <v>53</v>
      </c>
      <c r="B10" s="39" t="s">
        <v>46</v>
      </c>
      <c r="C10" s="40" t="s">
        <v>6</v>
      </c>
      <c r="D10" s="41" t="s">
        <v>7</v>
      </c>
      <c r="E10" s="39" t="s">
        <v>46</v>
      </c>
      <c r="F10" s="40" t="s">
        <v>6</v>
      </c>
      <c r="G10" s="42" t="s">
        <v>7</v>
      </c>
      <c r="H10" s="34"/>
      <c r="I10" s="35"/>
      <c r="J10" s="43" t="s">
        <v>53</v>
      </c>
      <c r="K10" s="39" t="s">
        <v>46</v>
      </c>
      <c r="L10" s="99" t="s">
        <v>9</v>
      </c>
      <c r="M10" s="44" t="s">
        <v>6</v>
      </c>
      <c r="N10" s="44" t="s">
        <v>7</v>
      </c>
      <c r="O10" s="39" t="s">
        <v>46</v>
      </c>
      <c r="P10" s="99" t="s">
        <v>9</v>
      </c>
      <c r="Q10" s="44" t="s">
        <v>6</v>
      </c>
      <c r="R10" s="44" t="s">
        <v>7</v>
      </c>
      <c r="S10" s="36"/>
      <c r="T10" s="40" t="s">
        <v>46</v>
      </c>
      <c r="U10" s="44" t="s">
        <v>9</v>
      </c>
      <c r="V10" s="44" t="s">
        <v>6</v>
      </c>
      <c r="W10" s="44" t="s">
        <v>7</v>
      </c>
    </row>
    <row r="11" spans="1:23" s="37" customFormat="1" ht="22.5" customHeight="1" thickBot="1" x14ac:dyDescent="0.35">
      <c r="A11" s="45" t="s">
        <v>10</v>
      </c>
      <c r="B11" s="46">
        <v>400</v>
      </c>
      <c r="C11" s="47"/>
      <c r="D11" s="48">
        <f>B11*C11</f>
        <v>0</v>
      </c>
      <c r="E11" s="46">
        <v>400</v>
      </c>
      <c r="F11" s="47"/>
      <c r="G11" s="49">
        <f>E11*F11</f>
        <v>0</v>
      </c>
      <c r="H11" s="34"/>
      <c r="I11" s="35"/>
      <c r="J11" s="117" t="s">
        <v>10</v>
      </c>
      <c r="K11" s="51"/>
      <c r="L11" s="52"/>
      <c r="M11" s="53"/>
      <c r="N11" s="54"/>
      <c r="O11" s="46">
        <v>320</v>
      </c>
      <c r="P11" s="55">
        <v>1</v>
      </c>
      <c r="Q11" s="56"/>
      <c r="R11" s="57">
        <f>O11*P11*Q11</f>
        <v>0</v>
      </c>
      <c r="T11" s="57">
        <v>400</v>
      </c>
      <c r="U11" s="55">
        <v>1</v>
      </c>
      <c r="V11" s="58"/>
      <c r="W11" s="57">
        <f>T11*U11*V11</f>
        <v>0</v>
      </c>
    </row>
    <row r="12" spans="1:23" s="37" customFormat="1" ht="22.5" customHeight="1" thickBot="1" x14ac:dyDescent="0.35">
      <c r="A12" s="45" t="s">
        <v>54</v>
      </c>
      <c r="B12" s="46">
        <v>5630</v>
      </c>
      <c r="C12" s="59"/>
      <c r="D12" s="48">
        <f>B12*C12</f>
        <v>0</v>
      </c>
      <c r="E12" s="46">
        <v>4950</v>
      </c>
      <c r="F12" s="59"/>
      <c r="G12" s="49">
        <f>E12*F12</f>
        <v>0</v>
      </c>
      <c r="H12" s="34"/>
      <c r="I12" s="35"/>
      <c r="J12" s="117" t="s">
        <v>11</v>
      </c>
      <c r="K12" s="46">
        <v>270</v>
      </c>
      <c r="L12" s="55">
        <v>1</v>
      </c>
      <c r="M12" s="56"/>
      <c r="N12" s="57">
        <f>K12*L12*M12</f>
        <v>0</v>
      </c>
      <c r="O12" s="46">
        <v>270</v>
      </c>
      <c r="P12" s="55">
        <v>1</v>
      </c>
      <c r="Q12" s="56"/>
      <c r="R12" s="57">
        <f>O12*P12*Q12</f>
        <v>0</v>
      </c>
      <c r="T12" s="57">
        <f>AVERAGE(K12,O12)</f>
        <v>270</v>
      </c>
      <c r="U12" s="55">
        <v>1</v>
      </c>
      <c r="V12" s="58"/>
      <c r="W12" s="57">
        <f>T12*U12*V12</f>
        <v>0</v>
      </c>
    </row>
    <row r="13" spans="1:23" s="37" customFormat="1" ht="22.5" customHeight="1" thickBot="1" x14ac:dyDescent="0.35">
      <c r="A13" s="119" t="s">
        <v>93</v>
      </c>
      <c r="B13" s="46">
        <v>1940</v>
      </c>
      <c r="C13" s="59"/>
      <c r="D13" s="48">
        <f>B13*C13</f>
        <v>0</v>
      </c>
      <c r="E13" s="46">
        <v>1480</v>
      </c>
      <c r="F13" s="59"/>
      <c r="G13" s="49">
        <f>E13*F13</f>
        <v>0</v>
      </c>
      <c r="H13" s="34"/>
      <c r="I13" s="35"/>
      <c r="J13" s="117" t="s">
        <v>55</v>
      </c>
      <c r="K13" s="46">
        <v>360</v>
      </c>
      <c r="L13" s="55">
        <v>1</v>
      </c>
      <c r="M13" s="56"/>
      <c r="N13" s="57">
        <f>K13*L13*M13</f>
        <v>0</v>
      </c>
      <c r="O13" s="46">
        <v>310</v>
      </c>
      <c r="P13" s="55">
        <v>1</v>
      </c>
      <c r="Q13" s="56"/>
      <c r="R13" s="57">
        <f>O13*P13*Q13</f>
        <v>0</v>
      </c>
      <c r="T13" s="57">
        <f t="shared" ref="T13:T17" si="0">AVERAGE(K13,O13)</f>
        <v>335</v>
      </c>
      <c r="U13" s="55">
        <v>1</v>
      </c>
      <c r="V13" s="58"/>
      <c r="W13" s="57">
        <f>T13*U13*V13</f>
        <v>0</v>
      </c>
    </row>
    <row r="14" spans="1:23" s="37" customFormat="1" ht="22.5" customHeight="1" thickBot="1" x14ac:dyDescent="0.35">
      <c r="A14" s="45" t="s">
        <v>12</v>
      </c>
      <c r="B14" s="46">
        <v>1170</v>
      </c>
      <c r="C14" s="59"/>
      <c r="D14" s="48">
        <f t="shared" ref="D14:D20" si="1">B14*C14</f>
        <v>0</v>
      </c>
      <c r="E14" s="46">
        <v>1170</v>
      </c>
      <c r="F14" s="59"/>
      <c r="G14" s="49">
        <f t="shared" ref="G14:G20" si="2">E14*F14</f>
        <v>0</v>
      </c>
      <c r="H14" s="34"/>
      <c r="I14" s="35"/>
      <c r="J14" s="117" t="s">
        <v>56</v>
      </c>
      <c r="K14" s="46">
        <v>220</v>
      </c>
      <c r="L14" s="55">
        <v>2</v>
      </c>
      <c r="M14" s="56"/>
      <c r="N14" s="57">
        <f t="shared" ref="N14" si="3">K14*L14*M14</f>
        <v>0</v>
      </c>
      <c r="O14" s="46">
        <v>190</v>
      </c>
      <c r="P14" s="55">
        <v>2</v>
      </c>
      <c r="Q14" s="56"/>
      <c r="R14" s="57">
        <f t="shared" ref="R14:R17" si="4">O14*P14*Q14</f>
        <v>0</v>
      </c>
      <c r="T14" s="57">
        <f t="shared" si="0"/>
        <v>205</v>
      </c>
      <c r="U14" s="55">
        <v>2</v>
      </c>
      <c r="V14" s="58"/>
      <c r="W14" s="57">
        <f>T14*U14*V14</f>
        <v>0</v>
      </c>
    </row>
    <row r="15" spans="1:23" s="37" customFormat="1" ht="22.5" customHeight="1" thickBot="1" x14ac:dyDescent="0.35">
      <c r="A15" s="45" t="s">
        <v>13</v>
      </c>
      <c r="B15" s="46">
        <v>205</v>
      </c>
      <c r="C15" s="59"/>
      <c r="D15" s="48">
        <f t="shared" si="1"/>
        <v>0</v>
      </c>
      <c r="E15" s="46">
        <v>205</v>
      </c>
      <c r="F15" s="59"/>
      <c r="G15" s="49">
        <f t="shared" si="2"/>
        <v>0</v>
      </c>
      <c r="H15" s="34"/>
      <c r="I15" s="35"/>
      <c r="J15" s="117" t="s">
        <v>57</v>
      </c>
      <c r="K15" s="46">
        <v>300</v>
      </c>
      <c r="L15" s="55">
        <v>10</v>
      </c>
      <c r="M15" s="56"/>
      <c r="N15" s="57">
        <f>K15*L15*M15</f>
        <v>0</v>
      </c>
      <c r="O15" s="46">
        <v>150</v>
      </c>
      <c r="P15" s="55">
        <v>10</v>
      </c>
      <c r="Q15" s="56"/>
      <c r="R15" s="57">
        <f t="shared" si="4"/>
        <v>0</v>
      </c>
      <c r="T15" s="57">
        <f t="shared" si="0"/>
        <v>225</v>
      </c>
      <c r="U15" s="55">
        <v>10</v>
      </c>
      <c r="V15" s="58"/>
      <c r="W15" s="57">
        <f t="shared" ref="W15" si="5">T15*U15*V15</f>
        <v>0</v>
      </c>
    </row>
    <row r="16" spans="1:23" s="37" customFormat="1" ht="22.5" customHeight="1" thickBot="1" x14ac:dyDescent="0.35">
      <c r="A16" s="45" t="s">
        <v>14</v>
      </c>
      <c r="B16" s="46">
        <v>530</v>
      </c>
      <c r="C16" s="59"/>
      <c r="D16" s="48">
        <f t="shared" si="1"/>
        <v>0</v>
      </c>
      <c r="E16" s="46">
        <v>530</v>
      </c>
      <c r="F16" s="59"/>
      <c r="G16" s="49">
        <f t="shared" si="2"/>
        <v>0</v>
      </c>
      <c r="H16" s="34"/>
      <c r="I16" s="60"/>
      <c r="J16" s="118" t="s">
        <v>76</v>
      </c>
      <c r="K16" s="61">
        <v>230</v>
      </c>
      <c r="L16" s="62">
        <v>1</v>
      </c>
      <c r="M16" s="63"/>
      <c r="N16" s="64">
        <f>K16*L16*M16</f>
        <v>0</v>
      </c>
      <c r="O16" s="61">
        <v>180</v>
      </c>
      <c r="P16" s="62">
        <v>1</v>
      </c>
      <c r="Q16" s="63"/>
      <c r="R16" s="64">
        <f t="shared" si="4"/>
        <v>0</v>
      </c>
      <c r="T16" s="64">
        <f t="shared" si="0"/>
        <v>205</v>
      </c>
      <c r="U16" s="55">
        <v>1</v>
      </c>
      <c r="V16" s="66"/>
      <c r="W16" s="64"/>
    </row>
    <row r="17" spans="1:23" s="37" customFormat="1" ht="22.5" customHeight="1" thickBot="1" x14ac:dyDescent="0.35">
      <c r="A17" s="119" t="s">
        <v>78</v>
      </c>
      <c r="B17" s="46">
        <v>410</v>
      </c>
      <c r="C17" s="59"/>
      <c r="D17" s="48">
        <f t="shared" si="1"/>
        <v>0</v>
      </c>
      <c r="E17" s="46">
        <v>410</v>
      </c>
      <c r="F17" s="59"/>
      <c r="G17" s="49">
        <f t="shared" si="2"/>
        <v>0</v>
      </c>
      <c r="H17" s="34"/>
      <c r="I17" s="60"/>
      <c r="J17" s="118" t="s">
        <v>77</v>
      </c>
      <c r="K17" s="61">
        <v>350</v>
      </c>
      <c r="L17" s="62">
        <v>3</v>
      </c>
      <c r="M17" s="63"/>
      <c r="N17" s="64">
        <f>K17*L17*M17</f>
        <v>0</v>
      </c>
      <c r="O17" s="61">
        <v>300</v>
      </c>
      <c r="P17" s="62">
        <v>3</v>
      </c>
      <c r="Q17" s="63"/>
      <c r="R17" s="64">
        <f t="shared" si="4"/>
        <v>0</v>
      </c>
      <c r="T17" s="65">
        <f t="shared" si="0"/>
        <v>325</v>
      </c>
      <c r="U17" s="62">
        <v>3</v>
      </c>
      <c r="V17" s="66"/>
      <c r="W17" s="64">
        <f>T17*U17*V17</f>
        <v>0</v>
      </c>
    </row>
    <row r="18" spans="1:23" s="37" customFormat="1" ht="22.5" customHeight="1" thickBot="1" x14ac:dyDescent="0.35">
      <c r="A18" s="119" t="s">
        <v>79</v>
      </c>
      <c r="B18" s="46">
        <v>580</v>
      </c>
      <c r="C18" s="59"/>
      <c r="D18" s="48">
        <f t="shared" si="1"/>
        <v>0</v>
      </c>
      <c r="E18" s="46">
        <v>580</v>
      </c>
      <c r="F18" s="59"/>
      <c r="G18" s="49">
        <f t="shared" si="2"/>
        <v>0</v>
      </c>
      <c r="H18" s="34"/>
      <c r="I18" s="73"/>
      <c r="J18" s="67" t="s">
        <v>15</v>
      </c>
      <c r="K18" s="68">
        <f>(K11*L11)+(K12*L12)+(K13*L13)+(K14*L14)+(K15*L15)+(K17*L17)+(K16*L16)</f>
        <v>5350</v>
      </c>
      <c r="L18" s="69">
        <f>SUM(L11:L17)</f>
        <v>18</v>
      </c>
      <c r="M18" s="70"/>
      <c r="N18" s="71">
        <f>K18*M18</f>
        <v>0</v>
      </c>
      <c r="O18" s="68">
        <f>(O11*P11)+(O12*P12)+(O13*P13)+(O14*P14)+(O15*P15)+(O17*P17)+(O16*P16)</f>
        <v>3860</v>
      </c>
      <c r="P18" s="69">
        <f>SUM(P11:P17)</f>
        <v>19</v>
      </c>
      <c r="Q18" s="70"/>
      <c r="R18" s="71">
        <f>O18*Q18</f>
        <v>0</v>
      </c>
      <c r="T18" s="71">
        <f>T11*U11+T12*U12+T13*U13+T14*U14+T15*U15+T17*U17</f>
        <v>4640</v>
      </c>
      <c r="U18" s="69">
        <f>SUM(U11:U17)</f>
        <v>19</v>
      </c>
      <c r="V18" s="72"/>
      <c r="W18" s="71">
        <f>T18*V18</f>
        <v>0</v>
      </c>
    </row>
    <row r="19" spans="1:23" s="37" customFormat="1" ht="22.5" customHeight="1" thickBot="1" x14ac:dyDescent="0.35">
      <c r="A19" s="119" t="s">
        <v>94</v>
      </c>
      <c r="B19" s="46">
        <v>2190</v>
      </c>
      <c r="C19" s="59"/>
      <c r="D19" s="48">
        <f t="shared" si="1"/>
        <v>0</v>
      </c>
      <c r="E19" s="46">
        <v>2500</v>
      </c>
      <c r="F19" s="59"/>
      <c r="G19" s="49">
        <f t="shared" si="2"/>
        <v>0</v>
      </c>
      <c r="H19" s="34"/>
      <c r="I19" s="60"/>
      <c r="J19" s="73"/>
      <c r="K19" s="74"/>
      <c r="L19" s="74"/>
      <c r="M19" s="74"/>
      <c r="N19" s="74"/>
      <c r="O19" s="75"/>
      <c r="P19" s="74"/>
      <c r="Q19" s="74"/>
      <c r="R19" s="74"/>
    </row>
    <row r="20" spans="1:23" s="37" customFormat="1" ht="22.5" customHeight="1" thickBot="1" x14ac:dyDescent="0.3">
      <c r="A20" s="76" t="s">
        <v>17</v>
      </c>
      <c r="B20" s="61">
        <v>900</v>
      </c>
      <c r="C20" s="77"/>
      <c r="D20" s="78">
        <f t="shared" si="1"/>
        <v>0</v>
      </c>
      <c r="E20" s="61">
        <v>900</v>
      </c>
      <c r="F20" s="77"/>
      <c r="G20" s="79">
        <f t="shared" si="2"/>
        <v>0</v>
      </c>
      <c r="H20" s="34"/>
      <c r="I20" s="60"/>
      <c r="J20" s="35" t="s">
        <v>16</v>
      </c>
      <c r="K20" s="136" t="s">
        <v>58</v>
      </c>
      <c r="L20" s="137"/>
      <c r="M20" s="137"/>
      <c r="N20" s="138"/>
      <c r="O20" s="139" t="s">
        <v>59</v>
      </c>
      <c r="P20" s="140"/>
      <c r="Q20" s="140"/>
      <c r="R20" s="140"/>
      <c r="T20" s="140" t="s">
        <v>44</v>
      </c>
      <c r="U20" s="140"/>
      <c r="V20" s="140"/>
      <c r="W20" s="140"/>
    </row>
    <row r="21" spans="1:23" s="37" customFormat="1" ht="22.5" customHeight="1" thickTop="1" thickBot="1" x14ac:dyDescent="0.3">
      <c r="A21" s="80" t="s">
        <v>18</v>
      </c>
      <c r="B21" s="81">
        <f>SUM(B11:B20)</f>
        <v>13955</v>
      </c>
      <c r="C21" s="82"/>
      <c r="D21" s="83">
        <f>B21*C21</f>
        <v>0</v>
      </c>
      <c r="E21" s="81">
        <f>SUM(E11:E20)</f>
        <v>13125</v>
      </c>
      <c r="F21" s="82"/>
      <c r="G21" s="84">
        <f>E21*F21</f>
        <v>0</v>
      </c>
      <c r="H21" s="34"/>
      <c r="I21" s="60"/>
      <c r="J21" s="97" t="s">
        <v>47</v>
      </c>
      <c r="K21" s="97"/>
      <c r="L21" s="97"/>
      <c r="M21" s="97"/>
      <c r="N21" s="97"/>
      <c r="O21" s="97"/>
      <c r="P21" s="97"/>
      <c r="Q21" s="97"/>
      <c r="R21" s="98"/>
      <c r="T21" s="184"/>
      <c r="U21" s="185"/>
      <c r="V21" s="185"/>
      <c r="W21" s="186"/>
    </row>
    <row r="22" spans="1:23" s="37" customFormat="1" ht="22.5" customHeight="1" thickBot="1" x14ac:dyDescent="0.3">
      <c r="A22" s="85"/>
      <c r="B22" s="60"/>
      <c r="C22" s="60"/>
      <c r="D22" s="60"/>
      <c r="E22" s="60"/>
      <c r="F22" s="60"/>
      <c r="G22" s="60"/>
      <c r="H22" s="60"/>
      <c r="I22" s="60"/>
      <c r="J22" s="50" t="s">
        <v>60</v>
      </c>
      <c r="K22" s="46">
        <v>360</v>
      </c>
      <c r="L22" s="55">
        <v>12</v>
      </c>
      <c r="M22" s="56"/>
      <c r="N22" s="57">
        <f>K22*L22*M22</f>
        <v>0</v>
      </c>
      <c r="O22" s="46">
        <v>190</v>
      </c>
      <c r="P22" s="55">
        <v>12</v>
      </c>
      <c r="Q22" s="101"/>
      <c r="R22" s="57">
        <f t="shared" ref="R22:R25" si="6">O22*P22*Q22</f>
        <v>0</v>
      </c>
      <c r="T22" s="57">
        <v>190</v>
      </c>
      <c r="U22" s="55">
        <v>12</v>
      </c>
      <c r="V22" s="58"/>
      <c r="W22" s="57">
        <f>T22*U22*V22</f>
        <v>0</v>
      </c>
    </row>
    <row r="23" spans="1:23" s="37" customFormat="1" ht="22.5" customHeight="1" thickBot="1" x14ac:dyDescent="0.3">
      <c r="A23" s="35" t="s">
        <v>19</v>
      </c>
      <c r="B23" s="60"/>
      <c r="C23" s="60"/>
      <c r="D23" s="60"/>
      <c r="E23" s="60"/>
      <c r="F23" s="60"/>
      <c r="G23" s="60"/>
      <c r="H23" s="60"/>
      <c r="I23" s="86"/>
      <c r="J23" s="50" t="s">
        <v>61</v>
      </c>
      <c r="K23" s="46">
        <v>290</v>
      </c>
      <c r="L23" s="55">
        <v>2</v>
      </c>
      <c r="M23" s="56"/>
      <c r="N23" s="57">
        <f>K23*L23*M23</f>
        <v>0</v>
      </c>
      <c r="O23" s="46">
        <v>135</v>
      </c>
      <c r="P23" s="55">
        <v>2</v>
      </c>
      <c r="Q23" s="101"/>
      <c r="R23" s="57">
        <f t="shared" si="6"/>
        <v>0</v>
      </c>
      <c r="T23" s="57">
        <v>135</v>
      </c>
      <c r="U23" s="55">
        <v>2</v>
      </c>
      <c r="V23" s="58"/>
      <c r="W23" s="57">
        <f t="shared" ref="W23:W27" si="7">T23*U23*V23</f>
        <v>0</v>
      </c>
    </row>
    <row r="24" spans="1:23" s="37" customFormat="1" ht="22.5" customHeight="1" thickTop="1" thickBot="1" x14ac:dyDescent="0.3">
      <c r="A24" s="176" t="s">
        <v>21</v>
      </c>
      <c r="B24" s="177"/>
      <c r="C24" s="177"/>
      <c r="D24" s="177"/>
      <c r="E24" s="177"/>
      <c r="F24" s="177"/>
      <c r="G24" s="178"/>
      <c r="H24" s="87"/>
      <c r="I24" s="86"/>
      <c r="J24" s="50" t="s">
        <v>20</v>
      </c>
      <c r="K24" s="51"/>
      <c r="L24" s="52"/>
      <c r="M24" s="53"/>
      <c r="N24" s="54"/>
      <c r="O24" s="46">
        <v>470</v>
      </c>
      <c r="P24" s="55">
        <v>1</v>
      </c>
      <c r="Q24" s="101"/>
      <c r="R24" s="57">
        <f t="shared" si="6"/>
        <v>0</v>
      </c>
      <c r="T24" s="57">
        <v>470</v>
      </c>
      <c r="U24" s="55">
        <v>1</v>
      </c>
      <c r="V24" s="58"/>
      <c r="W24" s="57">
        <f t="shared" si="7"/>
        <v>0</v>
      </c>
    </row>
    <row r="25" spans="1:23" s="37" customFormat="1" ht="22.5" customHeight="1" thickBot="1" x14ac:dyDescent="0.3">
      <c r="A25" s="88" t="s">
        <v>22</v>
      </c>
      <c r="B25" s="46">
        <v>900</v>
      </c>
      <c r="C25" s="59"/>
      <c r="D25" s="89">
        <f>B25*C25</f>
        <v>0</v>
      </c>
      <c r="E25" s="46">
        <v>900</v>
      </c>
      <c r="F25" s="59"/>
      <c r="G25" s="49">
        <f>E25*F25</f>
        <v>0</v>
      </c>
      <c r="H25" s="87"/>
      <c r="I25" s="86"/>
      <c r="J25" s="50" t="s">
        <v>62</v>
      </c>
      <c r="K25" s="51"/>
      <c r="L25" s="52"/>
      <c r="M25" s="53"/>
      <c r="N25" s="54"/>
      <c r="O25" s="46">
        <v>500</v>
      </c>
      <c r="P25" s="55">
        <v>6</v>
      </c>
      <c r="Q25" s="101"/>
      <c r="R25" s="57">
        <f t="shared" si="6"/>
        <v>0</v>
      </c>
      <c r="T25" s="57">
        <v>500</v>
      </c>
      <c r="U25" s="55">
        <v>6</v>
      </c>
      <c r="V25" s="58"/>
      <c r="W25" s="57">
        <f t="shared" si="7"/>
        <v>0</v>
      </c>
    </row>
    <row r="26" spans="1:23" s="37" customFormat="1" ht="22.5" customHeight="1" thickBot="1" x14ac:dyDescent="0.3">
      <c r="A26" s="88" t="s">
        <v>23</v>
      </c>
      <c r="B26" s="46">
        <v>700</v>
      </c>
      <c r="C26" s="59"/>
      <c r="D26" s="89">
        <f t="shared" ref="D26:D36" si="8">B26*C26</f>
        <v>0</v>
      </c>
      <c r="E26" s="46">
        <v>700</v>
      </c>
      <c r="F26" s="59"/>
      <c r="G26" s="49">
        <f t="shared" ref="G26:G36" si="9">E26*F26</f>
        <v>0</v>
      </c>
      <c r="H26" s="90"/>
      <c r="I26" s="86"/>
      <c r="J26" s="50" t="s">
        <v>63</v>
      </c>
      <c r="K26" s="46">
        <v>500</v>
      </c>
      <c r="L26" s="175" t="s">
        <v>95</v>
      </c>
      <c r="M26" s="93"/>
      <c r="N26" s="94"/>
      <c r="O26" s="46">
        <v>500</v>
      </c>
      <c r="P26" s="175" t="s">
        <v>95</v>
      </c>
      <c r="Q26" s="102"/>
      <c r="R26" s="103"/>
      <c r="T26" s="58">
        <v>500</v>
      </c>
      <c r="U26" s="55"/>
      <c r="V26" s="58"/>
      <c r="W26" s="57"/>
    </row>
    <row r="27" spans="1:23" s="37" customFormat="1" ht="22.5" customHeight="1" thickBot="1" x14ac:dyDescent="0.3">
      <c r="A27" s="88" t="s">
        <v>25</v>
      </c>
      <c r="B27" s="46">
        <v>840</v>
      </c>
      <c r="C27" s="59"/>
      <c r="D27" s="89">
        <f t="shared" si="8"/>
        <v>0</v>
      </c>
      <c r="E27" s="46">
        <v>840</v>
      </c>
      <c r="F27" s="59"/>
      <c r="G27" s="49">
        <f t="shared" si="9"/>
        <v>0</v>
      </c>
      <c r="H27" s="90"/>
      <c r="I27" s="86"/>
      <c r="J27" s="50" t="s">
        <v>24</v>
      </c>
      <c r="K27" s="46">
        <v>260</v>
      </c>
      <c r="L27" s="55">
        <v>1</v>
      </c>
      <c r="M27" s="56"/>
      <c r="N27" s="57">
        <f>K27*L27*M27</f>
        <v>0</v>
      </c>
      <c r="O27" s="46">
        <v>270</v>
      </c>
      <c r="P27" s="104">
        <v>1</v>
      </c>
      <c r="Q27" s="105"/>
      <c r="R27" s="103">
        <f>O27*P27*Q27</f>
        <v>0</v>
      </c>
      <c r="T27" s="57">
        <v>270</v>
      </c>
      <c r="U27" s="55">
        <v>1</v>
      </c>
      <c r="V27" s="58"/>
      <c r="W27" s="57">
        <f t="shared" si="7"/>
        <v>0</v>
      </c>
    </row>
    <row r="28" spans="1:23" s="37" customFormat="1" ht="22.5" customHeight="1" thickBot="1" x14ac:dyDescent="0.3">
      <c r="A28" s="88" t="s">
        <v>27</v>
      </c>
      <c r="B28" s="46">
        <v>1030</v>
      </c>
      <c r="C28" s="59"/>
      <c r="D28" s="89">
        <f t="shared" si="8"/>
        <v>0</v>
      </c>
      <c r="E28" s="46">
        <v>1030</v>
      </c>
      <c r="F28" s="59"/>
      <c r="G28" s="49">
        <f t="shared" si="9"/>
        <v>0</v>
      </c>
      <c r="H28" s="90"/>
      <c r="I28" s="86"/>
      <c r="J28" s="95" t="s">
        <v>26</v>
      </c>
      <c r="K28" s="96"/>
      <c r="L28" s="96"/>
      <c r="M28" s="96"/>
      <c r="N28" s="96"/>
      <c r="O28" s="106"/>
      <c r="P28" s="106"/>
      <c r="Q28" s="106"/>
      <c r="R28" s="107"/>
      <c r="T28" s="187"/>
      <c r="U28" s="188"/>
      <c r="V28" s="188"/>
      <c r="W28" s="189"/>
    </row>
    <row r="29" spans="1:23" s="37" customFormat="1" ht="22.5" customHeight="1" thickBot="1" x14ac:dyDescent="0.3">
      <c r="A29" s="179" t="s">
        <v>28</v>
      </c>
      <c r="B29" s="180"/>
      <c r="C29" s="180"/>
      <c r="D29" s="180"/>
      <c r="E29" s="180"/>
      <c r="F29" s="180"/>
      <c r="G29" s="181"/>
      <c r="H29" s="90"/>
      <c r="I29" s="86"/>
      <c r="J29" s="50" t="s">
        <v>67</v>
      </c>
      <c r="K29" s="46">
        <v>510</v>
      </c>
      <c r="L29" s="55">
        <v>4</v>
      </c>
      <c r="M29" s="56"/>
      <c r="N29" s="57">
        <f t="shared" ref="N29:N33" si="10">K29*L29*M29</f>
        <v>0</v>
      </c>
      <c r="O29" s="46">
        <v>470</v>
      </c>
      <c r="P29" s="55">
        <v>4</v>
      </c>
      <c r="Q29" s="101"/>
      <c r="R29" s="57">
        <f t="shared" ref="R29:R30" si="11">O29*P29*Q29</f>
        <v>0</v>
      </c>
      <c r="T29" s="57">
        <v>470</v>
      </c>
      <c r="U29" s="55"/>
      <c r="V29" s="58"/>
      <c r="W29" s="57"/>
    </row>
    <row r="30" spans="1:23" s="37" customFormat="1" ht="22.5" customHeight="1" thickBot="1" x14ac:dyDescent="0.3">
      <c r="A30" s="88" t="s">
        <v>29</v>
      </c>
      <c r="B30" s="46">
        <v>460</v>
      </c>
      <c r="C30" s="59"/>
      <c r="D30" s="89">
        <f t="shared" si="8"/>
        <v>0</v>
      </c>
      <c r="E30" s="46">
        <v>460</v>
      </c>
      <c r="F30" s="59"/>
      <c r="G30" s="49">
        <f t="shared" si="9"/>
        <v>0</v>
      </c>
      <c r="H30" s="90"/>
      <c r="I30" s="86"/>
      <c r="J30" s="50" t="s">
        <v>68</v>
      </c>
      <c r="K30" s="46">
        <v>490</v>
      </c>
      <c r="L30" s="55">
        <v>3</v>
      </c>
      <c r="M30" s="56"/>
      <c r="N30" s="57">
        <f>K30*L30*M30</f>
        <v>0</v>
      </c>
      <c r="O30" s="46">
        <v>470</v>
      </c>
      <c r="P30" s="55">
        <v>3</v>
      </c>
      <c r="Q30" s="101"/>
      <c r="R30" s="57">
        <f t="shared" si="11"/>
        <v>0</v>
      </c>
      <c r="T30" s="57">
        <v>470</v>
      </c>
      <c r="U30" s="55"/>
      <c r="V30" s="58"/>
      <c r="W30" s="57"/>
    </row>
    <row r="31" spans="1:23" s="37" customFormat="1" ht="22.5" customHeight="1" thickBot="1" x14ac:dyDescent="0.3">
      <c r="A31" s="88" t="s">
        <v>30</v>
      </c>
      <c r="B31" s="46">
        <v>500</v>
      </c>
      <c r="C31" s="59"/>
      <c r="D31" s="89">
        <f t="shared" si="8"/>
        <v>0</v>
      </c>
      <c r="E31" s="46">
        <v>500</v>
      </c>
      <c r="F31" s="59"/>
      <c r="G31" s="49">
        <f t="shared" si="9"/>
        <v>0</v>
      </c>
      <c r="H31" s="90"/>
      <c r="I31" s="86"/>
      <c r="J31" s="50" t="s">
        <v>69</v>
      </c>
      <c r="K31" s="46">
        <v>490</v>
      </c>
      <c r="L31" s="55">
        <v>2</v>
      </c>
      <c r="M31" s="56"/>
      <c r="N31" s="57">
        <f t="shared" si="10"/>
        <v>0</v>
      </c>
      <c r="O31" s="108"/>
      <c r="P31" s="109"/>
      <c r="Q31" s="110"/>
      <c r="R31" s="111"/>
      <c r="T31" s="57"/>
      <c r="U31" s="55"/>
      <c r="V31" s="58"/>
      <c r="W31" s="57"/>
    </row>
    <row r="32" spans="1:23" s="37" customFormat="1" ht="22.5" customHeight="1" thickBot="1" x14ac:dyDescent="0.3">
      <c r="A32" s="88" t="s">
        <v>65</v>
      </c>
      <c r="B32" s="46">
        <v>700</v>
      </c>
      <c r="C32" s="59"/>
      <c r="D32" s="89">
        <f t="shared" si="8"/>
        <v>0</v>
      </c>
      <c r="E32" s="46">
        <v>700</v>
      </c>
      <c r="F32" s="59"/>
      <c r="G32" s="49">
        <f t="shared" si="9"/>
        <v>0</v>
      </c>
      <c r="H32" s="90"/>
      <c r="I32" s="86"/>
      <c r="J32" s="50" t="s">
        <v>64</v>
      </c>
      <c r="K32" s="46">
        <v>410</v>
      </c>
      <c r="L32" s="55">
        <v>2</v>
      </c>
      <c r="M32" s="56"/>
      <c r="N32" s="57">
        <f>K32*L32*M32</f>
        <v>0</v>
      </c>
      <c r="O32" s="46">
        <v>420</v>
      </c>
      <c r="P32" s="55">
        <v>2</v>
      </c>
      <c r="Q32" s="101"/>
      <c r="R32" s="57">
        <f>O32*P32*Q32</f>
        <v>0</v>
      </c>
      <c r="T32" s="57">
        <v>420</v>
      </c>
      <c r="U32" s="55"/>
      <c r="V32" s="58"/>
      <c r="W32" s="57"/>
    </row>
    <row r="33" spans="1:26" s="37" customFormat="1" ht="22.5" customHeight="1" thickBot="1" x14ac:dyDescent="0.3">
      <c r="A33" s="182" t="s">
        <v>32</v>
      </c>
      <c r="B33" s="96"/>
      <c r="C33" s="96"/>
      <c r="D33" s="96"/>
      <c r="E33" s="96"/>
      <c r="F33" s="96"/>
      <c r="G33" s="183"/>
      <c r="H33" s="90"/>
      <c r="I33" s="86"/>
      <c r="J33" s="50" t="s">
        <v>31</v>
      </c>
      <c r="K33" s="46">
        <v>410</v>
      </c>
      <c r="L33" s="55">
        <v>1</v>
      </c>
      <c r="M33" s="56"/>
      <c r="N33" s="57">
        <f t="shared" si="10"/>
        <v>0</v>
      </c>
      <c r="O33" s="46">
        <v>420</v>
      </c>
      <c r="P33" s="55">
        <v>1</v>
      </c>
      <c r="Q33" s="101"/>
      <c r="R33" s="57">
        <f t="shared" ref="R33" si="12">O33*P33*Q33</f>
        <v>0</v>
      </c>
      <c r="T33" s="57">
        <v>420</v>
      </c>
      <c r="U33" s="55"/>
      <c r="V33" s="58"/>
      <c r="W33" s="57"/>
    </row>
    <row r="34" spans="1:26" s="37" customFormat="1" ht="22.5" customHeight="1" thickBot="1" x14ac:dyDescent="0.3">
      <c r="A34" s="88" t="s">
        <v>34</v>
      </c>
      <c r="B34" s="46">
        <v>36</v>
      </c>
      <c r="C34" s="59"/>
      <c r="D34" s="89">
        <f t="shared" si="8"/>
        <v>0</v>
      </c>
      <c r="E34" s="46">
        <v>36</v>
      </c>
      <c r="F34" s="59"/>
      <c r="G34" s="49">
        <f t="shared" si="9"/>
        <v>0</v>
      </c>
      <c r="H34" s="90"/>
      <c r="I34" s="86"/>
      <c r="J34" s="95" t="s">
        <v>33</v>
      </c>
      <c r="K34" s="96"/>
      <c r="L34" s="96"/>
      <c r="M34" s="96"/>
      <c r="N34" s="96"/>
      <c r="O34" s="106"/>
      <c r="P34" s="106"/>
      <c r="Q34" s="106"/>
      <c r="R34" s="107"/>
      <c r="T34" s="187"/>
      <c r="U34" s="188"/>
      <c r="V34" s="188"/>
      <c r="W34" s="189"/>
    </row>
    <row r="35" spans="1:26" s="37" customFormat="1" ht="22.5" customHeight="1" thickBot="1" x14ac:dyDescent="0.3">
      <c r="A35" s="88" t="s">
        <v>36</v>
      </c>
      <c r="B35" s="46">
        <v>36</v>
      </c>
      <c r="C35" s="59"/>
      <c r="D35" s="89">
        <f t="shared" si="8"/>
        <v>0</v>
      </c>
      <c r="E35" s="46">
        <v>36</v>
      </c>
      <c r="F35" s="59"/>
      <c r="G35" s="49">
        <f t="shared" si="9"/>
        <v>0</v>
      </c>
      <c r="H35" s="87"/>
      <c r="I35" s="86"/>
      <c r="J35" s="50" t="s">
        <v>35</v>
      </c>
      <c r="K35" s="46">
        <v>20</v>
      </c>
      <c r="L35" s="55" t="s">
        <v>66</v>
      </c>
      <c r="M35" s="56"/>
      <c r="N35" s="57">
        <f>M35*K35</f>
        <v>0</v>
      </c>
      <c r="O35" s="46">
        <v>16</v>
      </c>
      <c r="P35" s="55" t="s">
        <v>75</v>
      </c>
      <c r="Q35" s="101"/>
      <c r="R35" s="57">
        <f t="shared" ref="R35:R36" si="13">Q35*O35</f>
        <v>0</v>
      </c>
      <c r="T35" s="57">
        <v>16</v>
      </c>
      <c r="U35" s="55" t="s">
        <v>66</v>
      </c>
      <c r="V35" s="58"/>
      <c r="W35" s="57">
        <f t="shared" ref="W35:W36" si="14">V35*T35</f>
        <v>0</v>
      </c>
    </row>
    <row r="36" spans="1:26" s="37" customFormat="1" ht="22.5" customHeight="1" thickBot="1" x14ac:dyDescent="0.3">
      <c r="A36" s="88" t="s">
        <v>70</v>
      </c>
      <c r="B36" s="46">
        <v>36</v>
      </c>
      <c r="C36" s="59"/>
      <c r="D36" s="89">
        <f t="shared" si="8"/>
        <v>0</v>
      </c>
      <c r="E36" s="46">
        <v>36</v>
      </c>
      <c r="F36" s="59"/>
      <c r="G36" s="49">
        <f t="shared" si="9"/>
        <v>0</v>
      </c>
      <c r="H36" s="87"/>
      <c r="I36" s="86"/>
      <c r="J36" s="50" t="s">
        <v>37</v>
      </c>
      <c r="K36" s="46">
        <v>17</v>
      </c>
      <c r="L36" s="55" t="s">
        <v>66</v>
      </c>
      <c r="M36" s="56"/>
      <c r="N36" s="57">
        <f t="shared" ref="N36:N37" si="15">M36*K36</f>
        <v>0</v>
      </c>
      <c r="O36" s="46">
        <v>13</v>
      </c>
      <c r="P36" s="55" t="s">
        <v>75</v>
      </c>
      <c r="Q36" s="101"/>
      <c r="R36" s="57">
        <f t="shared" si="13"/>
        <v>0</v>
      </c>
      <c r="T36" s="57">
        <v>13</v>
      </c>
      <c r="U36" s="55" t="s">
        <v>66</v>
      </c>
      <c r="V36" s="58"/>
      <c r="W36" s="57">
        <f t="shared" si="14"/>
        <v>0</v>
      </c>
    </row>
    <row r="37" spans="1:26" s="37" customFormat="1" ht="22.5" customHeight="1" thickBot="1" x14ac:dyDescent="0.3">
      <c r="A37" s="91"/>
      <c r="E37" s="92"/>
      <c r="I37" s="86"/>
      <c r="J37" s="50" t="s">
        <v>38</v>
      </c>
      <c r="K37" s="46">
        <v>14</v>
      </c>
      <c r="L37" s="55" t="s">
        <v>66</v>
      </c>
      <c r="M37" s="56"/>
      <c r="N37" s="57">
        <f t="shared" si="15"/>
        <v>0</v>
      </c>
      <c r="O37" s="46">
        <v>10</v>
      </c>
      <c r="P37" s="55" t="s">
        <v>75</v>
      </c>
      <c r="Q37" s="101"/>
      <c r="R37" s="57">
        <f>Q37*O37</f>
        <v>0</v>
      </c>
      <c r="T37" s="57">
        <v>10</v>
      </c>
      <c r="U37" s="55" t="s">
        <v>66</v>
      </c>
      <c r="V37" s="58"/>
      <c r="W37" s="57">
        <f>V37*T37</f>
        <v>0</v>
      </c>
    </row>
    <row r="38" spans="1:26" s="37" customFormat="1" ht="22.5" customHeight="1" thickBot="1" x14ac:dyDescent="0.3">
      <c r="A38" s="91"/>
      <c r="I38" s="86"/>
      <c r="J38" s="124" t="s">
        <v>39</v>
      </c>
      <c r="K38" s="125"/>
      <c r="L38" s="125"/>
      <c r="M38" s="125"/>
      <c r="N38" s="125"/>
      <c r="O38" s="125"/>
      <c r="P38" s="125"/>
      <c r="Q38" s="125"/>
      <c r="R38" s="126"/>
      <c r="S38" s="127"/>
      <c r="T38" s="125"/>
      <c r="U38" s="125"/>
      <c r="V38" s="125"/>
      <c r="W38" s="126"/>
    </row>
    <row r="39" spans="1:26" s="37" customFormat="1" ht="22.5" customHeight="1" thickTop="1" thickBot="1" x14ac:dyDescent="0.35">
      <c r="A39" s="91"/>
      <c r="I39" s="60"/>
      <c r="J39" s="128" t="s">
        <v>87</v>
      </c>
      <c r="K39" s="129">
        <v>90</v>
      </c>
      <c r="L39" s="130" t="s">
        <v>40</v>
      </c>
      <c r="M39" s="131"/>
      <c r="N39" s="132">
        <f t="shared" ref="N39" si="16">M39*K39</f>
        <v>0</v>
      </c>
      <c r="O39" s="133"/>
      <c r="P39" s="133"/>
      <c r="Q39" s="133"/>
      <c r="R39" s="133"/>
      <c r="S39" s="12"/>
      <c r="T39" s="51"/>
      <c r="U39" s="52"/>
      <c r="V39" s="134"/>
      <c r="W39" s="54"/>
    </row>
    <row r="40" spans="1:26" ht="12.75" customHeight="1" thickBot="1" x14ac:dyDescent="0.3">
      <c r="A40" s="16"/>
      <c r="B40" s="10"/>
      <c r="C40" s="10"/>
      <c r="D40" s="10"/>
      <c r="E40" s="10"/>
      <c r="F40" s="10"/>
      <c r="G40" s="10"/>
      <c r="J40" s="112"/>
      <c r="K40" s="113"/>
      <c r="L40" s="34"/>
      <c r="M40" s="114"/>
      <c r="N40" s="113"/>
      <c r="O40" s="113"/>
      <c r="P40" s="34"/>
      <c r="Q40" s="115"/>
      <c r="R40" s="113"/>
      <c r="S40" s="37"/>
      <c r="T40" s="113"/>
      <c r="U40" s="34"/>
      <c r="V40" s="116"/>
      <c r="W40" s="113"/>
      <c r="X40" s="37"/>
      <c r="Y40" s="37"/>
      <c r="Z40" s="37"/>
    </row>
    <row r="41" spans="1:26" ht="37.5" customHeight="1" thickBot="1" x14ac:dyDescent="0.3">
      <c r="A41" s="141" t="s">
        <v>71</v>
      </c>
      <c r="B41" s="142"/>
      <c r="C41" s="142"/>
      <c r="D41" s="142"/>
      <c r="E41" s="143"/>
      <c r="F41" s="144">
        <f>SUM(D11:D20,G11:G20,D24:D36,G24:G36)</f>
        <v>0</v>
      </c>
      <c r="G41" s="145"/>
      <c r="H41" s="10"/>
      <c r="I41" s="10"/>
      <c r="J41" s="32" t="s">
        <v>48</v>
      </c>
      <c r="K41" s="146" t="s">
        <v>41</v>
      </c>
      <c r="L41" s="147"/>
      <c r="M41" s="148">
        <f>SUM(N11:N17,N21:N25,N27:N33,N35:N37,N39)</f>
        <v>0</v>
      </c>
      <c r="N41" s="149"/>
      <c r="O41" s="147" t="s">
        <v>42</v>
      </c>
      <c r="P41" s="147"/>
      <c r="Q41" s="148">
        <f>SUM(R11:R17,R21:R25,R27:R33,R35:R37,R39)</f>
        <v>0</v>
      </c>
      <c r="R41" s="149"/>
      <c r="T41" s="172" t="s">
        <v>45</v>
      </c>
      <c r="U41" s="173"/>
      <c r="V41" s="144">
        <f>SUM(W11:W17,W21:W25,W27:W33,W35:W37,W39)</f>
        <v>0</v>
      </c>
      <c r="W41" s="145"/>
    </row>
    <row r="42" spans="1:26" ht="12.75" customHeight="1" x14ac:dyDescent="0.25">
      <c r="A42" s="16"/>
      <c r="B42" s="10"/>
      <c r="C42" s="10"/>
      <c r="D42" s="10"/>
      <c r="E42" s="10"/>
      <c r="F42" s="10"/>
      <c r="G42" s="10"/>
      <c r="H42" s="10"/>
      <c r="I42" s="10"/>
      <c r="J42" s="10"/>
      <c r="K42" s="17"/>
      <c r="L42" s="17"/>
      <c r="M42" s="17"/>
      <c r="N42" s="17"/>
      <c r="O42" s="17"/>
      <c r="P42" s="17"/>
      <c r="Q42" s="17"/>
      <c r="R42" s="17"/>
    </row>
    <row r="43" spans="1:26" ht="36" customHeight="1" x14ac:dyDescent="0.25">
      <c r="A43" s="16"/>
      <c r="B43" s="10"/>
      <c r="C43" s="10"/>
      <c r="D43" s="10"/>
      <c r="E43" s="10"/>
      <c r="F43" s="10"/>
      <c r="G43" s="10"/>
      <c r="H43" s="10"/>
      <c r="I43" s="10"/>
      <c r="J43" s="159" t="s">
        <v>91</v>
      </c>
      <c r="K43" s="159"/>
      <c r="L43" s="159"/>
      <c r="M43" s="159"/>
      <c r="N43" s="159"/>
      <c r="O43" s="159"/>
      <c r="P43" s="159"/>
      <c r="Q43" s="159"/>
      <c r="R43" s="159"/>
    </row>
    <row r="44" spans="1:26" ht="13.5" customHeight="1" thickBot="1" x14ac:dyDescent="0.3">
      <c r="A44" s="18"/>
      <c r="B44" s="13"/>
      <c r="C44" s="19"/>
      <c r="D44" s="13"/>
      <c r="E44" s="13"/>
      <c r="F44" s="13"/>
      <c r="G44" s="13"/>
      <c r="H44" s="13"/>
      <c r="I44" s="13"/>
      <c r="J44" s="20"/>
      <c r="K44" s="21"/>
      <c r="L44" s="21"/>
      <c r="M44" s="13"/>
      <c r="N44" s="13"/>
      <c r="O44" s="21"/>
      <c r="P44" s="21"/>
      <c r="Q44" s="21"/>
      <c r="R44" s="21"/>
    </row>
    <row r="45" spans="1:26" ht="59.25" customHeight="1" thickBot="1" x14ac:dyDescent="0.3">
      <c r="A45" s="120" t="s">
        <v>49</v>
      </c>
      <c r="B45" s="154" t="s">
        <v>80</v>
      </c>
      <c r="C45" s="155"/>
      <c r="D45" s="156"/>
      <c r="E45" s="157" t="s">
        <v>43</v>
      </c>
      <c r="F45" s="158"/>
      <c r="G45" s="13"/>
      <c r="H45" s="13"/>
      <c r="I45" s="13"/>
      <c r="J45" s="174" t="s">
        <v>89</v>
      </c>
      <c r="K45" s="153" t="s">
        <v>90</v>
      </c>
      <c r="L45" s="153"/>
      <c r="M45" s="153"/>
      <c r="N45" s="153"/>
      <c r="O45" s="153" t="s">
        <v>51</v>
      </c>
      <c r="P45" s="153"/>
      <c r="Q45" s="153"/>
      <c r="R45" s="153"/>
    </row>
    <row r="46" spans="1:26" ht="13.5" customHeight="1" thickBot="1" x14ac:dyDescent="0.3">
      <c r="A46" s="91"/>
      <c r="F46" s="121"/>
      <c r="G46" s="13"/>
      <c r="H46" s="9"/>
      <c r="I46" s="9"/>
      <c r="J46" s="31"/>
      <c r="K46" s="31"/>
      <c r="L46" s="31"/>
      <c r="M46" s="150"/>
      <c r="N46" s="150"/>
      <c r="O46" s="150"/>
      <c r="P46" s="150"/>
      <c r="Q46" s="150"/>
      <c r="R46" s="150"/>
      <c r="S46" s="23"/>
    </row>
    <row r="47" spans="1:26" ht="57.75" customHeight="1" thickBot="1" x14ac:dyDescent="0.3">
      <c r="A47" s="120" t="s">
        <v>50</v>
      </c>
      <c r="B47" s="154" t="s">
        <v>81</v>
      </c>
      <c r="C47" s="155"/>
      <c r="D47" s="156"/>
      <c r="E47" s="157" t="s">
        <v>82</v>
      </c>
      <c r="F47" s="158"/>
      <c r="G47" s="13"/>
      <c r="J47" s="122" t="s">
        <v>83</v>
      </c>
      <c r="K47" s="151" t="s">
        <v>84</v>
      </c>
      <c r="L47" s="152"/>
      <c r="M47" s="152"/>
      <c r="N47" s="152" t="s">
        <v>85</v>
      </c>
      <c r="O47" s="152"/>
      <c r="P47" s="160"/>
      <c r="Q47" s="170" t="s">
        <v>92</v>
      </c>
      <c r="R47" s="171"/>
    </row>
    <row r="48" spans="1:26" ht="15" customHeight="1" x14ac:dyDescent="0.25">
      <c r="J48" s="22"/>
      <c r="K48" s="13"/>
      <c r="O48" s="150"/>
      <c r="P48" s="150"/>
      <c r="Q48" s="150"/>
      <c r="R48" s="150"/>
      <c r="S48" s="150"/>
      <c r="T48" s="150"/>
    </row>
    <row r="49" spans="1:23" ht="29.25" customHeight="1" x14ac:dyDescent="0.25">
      <c r="A49" s="135" t="s">
        <v>86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30"/>
      <c r="T49" s="30"/>
      <c r="U49" s="30"/>
      <c r="V49" s="30"/>
      <c r="W49" s="30"/>
    </row>
  </sheetData>
  <mergeCells count="35">
    <mergeCell ref="T9:W9"/>
    <mergeCell ref="T20:W20"/>
    <mergeCell ref="T41:U41"/>
    <mergeCell ref="V41:W41"/>
    <mergeCell ref="A1:R1"/>
    <mergeCell ref="M7:N7"/>
    <mergeCell ref="O7:P7"/>
    <mergeCell ref="K9:N9"/>
    <mergeCell ref="O9:R9"/>
    <mergeCell ref="A2:R2"/>
    <mergeCell ref="B9:D9"/>
    <mergeCell ref="E9:G9"/>
    <mergeCell ref="E4:I4"/>
    <mergeCell ref="E5:I5"/>
    <mergeCell ref="E47:F47"/>
    <mergeCell ref="J43:R43"/>
    <mergeCell ref="N47:P47"/>
    <mergeCell ref="B45:D45"/>
    <mergeCell ref="E45:F45"/>
    <mergeCell ref="Q47:R47"/>
    <mergeCell ref="A49:R49"/>
    <mergeCell ref="K20:N20"/>
    <mergeCell ref="O20:R20"/>
    <mergeCell ref="A41:E41"/>
    <mergeCell ref="F41:G41"/>
    <mergeCell ref="K41:L41"/>
    <mergeCell ref="M41:N41"/>
    <mergeCell ref="O41:P41"/>
    <mergeCell ref="Q41:R41"/>
    <mergeCell ref="M46:R46"/>
    <mergeCell ref="O48:T48"/>
    <mergeCell ref="K47:M47"/>
    <mergeCell ref="K45:N45"/>
    <mergeCell ref="O45:R45"/>
    <mergeCell ref="B47:D47"/>
  </mergeCells>
  <printOptions horizontalCentered="1" verticalCentered="1"/>
  <pageMargins left="0.15748031496062992" right="0.35433070866141736" top="0.15748031496062992" bottom="0.15748031496062992" header="0.15748031496062992" footer="0.15748031496062992"/>
  <pageSetup paperSize="9" scale="45" fitToHeight="2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DEVISEUR - WM PRESTA VITRY LE F</vt:lpstr>
      <vt:lpstr>'DEVISEUR - WM PRESTA VITRY LE 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FOURRE</dc:creator>
  <cp:lastModifiedBy>Charlotte FOURRE</cp:lastModifiedBy>
  <cp:lastPrinted>2024-10-14T12:41:21Z</cp:lastPrinted>
  <dcterms:created xsi:type="dcterms:W3CDTF">2022-10-25T09:38:42Z</dcterms:created>
  <dcterms:modified xsi:type="dcterms:W3CDTF">2025-11-24T11:17:38Z</dcterms:modified>
</cp:coreProperties>
</file>